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440" windowHeight="15680" tabRatio="833" firstSheet="5" activeTab="5"/>
  </bookViews>
  <sheets>
    <sheet name="How to use" sheetId="1" r:id="rId1"/>
    <sheet name="U15G Track" sheetId="2" r:id="rId2"/>
    <sheet name="U15G Field" sheetId="3" r:id="rId3"/>
    <sheet name="U15G Scores" sheetId="4" r:id="rId4"/>
    <sheet name="U15GTeams" sheetId="5" state="hidden" r:id="rId5"/>
    <sheet name="U20W Track" sheetId="6" r:id="rId6"/>
    <sheet name="U20W Field" sheetId="7" r:id="rId7"/>
    <sheet name="U20W Scores" sheetId="8" r:id="rId8"/>
    <sheet name="U15B Track" sheetId="9" r:id="rId9"/>
    <sheet name="U15B Field" sheetId="10" r:id="rId10"/>
    <sheet name="U15B Scores" sheetId="11" r:id="rId11"/>
    <sheet name="U20M Track" sheetId="12" r:id="rId12"/>
    <sheet name="U20M Field" sheetId="13" r:id="rId13"/>
    <sheet name="U20M Scores" sheetId="14" r:id="rId14"/>
    <sheet name="Overall Scores" sheetId="15" r:id="rId15"/>
  </sheets>
  <definedNames>
    <definedName name="Teams" localSheetId="10">'U15B Scores'!$A$14:$A$32</definedName>
    <definedName name="Teams" localSheetId="13">'U20M Scores'!$A$14:$A$32</definedName>
    <definedName name="Teams" localSheetId="7">'U20W Scores'!$A$14:$A$32</definedName>
    <definedName name="Teams">'U15G Scores'!$A$14:$A$32</definedName>
  </definedNames>
  <calcPr fullCalcOnLoad="1"/>
</workbook>
</file>

<file path=xl/sharedStrings.xml><?xml version="1.0" encoding="utf-8"?>
<sst xmlns="http://schemas.openxmlformats.org/spreadsheetml/2006/main" count="2611" uniqueCount="1140">
  <si>
    <t>100 Metres</t>
  </si>
  <si>
    <t>Heat 1</t>
  </si>
  <si>
    <t>w/s</t>
  </si>
  <si>
    <t>Qual?</t>
  </si>
  <si>
    <t>Heat 2</t>
  </si>
  <si>
    <t>Heat 3</t>
  </si>
  <si>
    <t>Final</t>
  </si>
  <si>
    <t>200 Metres</t>
  </si>
  <si>
    <t>800 Metres</t>
  </si>
  <si>
    <t>1500 Metres Final</t>
  </si>
  <si>
    <t>75m Hurdles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</si>
  <si>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</si>
  <si>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</si>
  <si>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</si>
  <si>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</si>
  <si>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</si>
  <si>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</si>
  <si>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</si>
  <si>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</si>
  <si>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</si>
  <si>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</si>
  <si>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</si>
  <si>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</si>
  <si>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</si>
  <si>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</si>
  <si>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</si>
  <si>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</si>
  <si>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</si>
  <si>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</si>
  <si>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</si>
  <si>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</si>
  <si>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</si>
  <si>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</si>
  <si>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Waste</t>
  </si>
  <si>
    <t>100m</t>
  </si>
  <si>
    <t>200m</t>
  </si>
  <si>
    <t>800m</t>
  </si>
  <si>
    <t>1500m</t>
  </si>
  <si>
    <t>400m</t>
  </si>
  <si>
    <t>Triple Jump</t>
  </si>
  <si>
    <t>Hammer</t>
  </si>
  <si>
    <t>400mH</t>
  </si>
  <si>
    <t>LJ</t>
  </si>
  <si>
    <t>HJ</t>
  </si>
  <si>
    <t>PV</t>
  </si>
  <si>
    <t>100mH</t>
  </si>
  <si>
    <t>75mH</t>
  </si>
  <si>
    <t>TJ</t>
  </si>
  <si>
    <t>Events</t>
  </si>
  <si>
    <t>SP</t>
  </si>
  <si>
    <t>DT</t>
  </si>
  <si>
    <t>HT</t>
  </si>
  <si>
    <t>JT</t>
  </si>
  <si>
    <t>HJ Adjust</t>
  </si>
  <si>
    <t>PV Adjust</t>
  </si>
  <si>
    <t>Total Points</t>
  </si>
  <si>
    <t>400 Metres</t>
  </si>
  <si>
    <t>100m Hurdles</t>
  </si>
  <si>
    <t>400m Hurdles</t>
  </si>
  <si>
    <t>80m Hurdles</t>
  </si>
  <si>
    <t>80mH</t>
  </si>
  <si>
    <t>110m Hurdles</t>
  </si>
  <si>
    <t>110mH</t>
  </si>
  <si>
    <t>2k S/C</t>
  </si>
  <si>
    <t>U15 Boys</t>
  </si>
  <si>
    <t>U15 Girls</t>
  </si>
  <si>
    <t>Total</t>
  </si>
  <si>
    <t>U20 Men</t>
  </si>
  <si>
    <t>U20 Women</t>
  </si>
  <si>
    <t>Posn</t>
  </si>
  <si>
    <t>Check Total</t>
  </si>
  <si>
    <t>Hants</t>
  </si>
  <si>
    <t>Middx</t>
  </si>
  <si>
    <t>Oxon</t>
  </si>
  <si>
    <t>Name</t>
  </si>
  <si>
    <t>County</t>
  </si>
  <si>
    <t>Perf</t>
  </si>
  <si>
    <t>Details</t>
  </si>
  <si>
    <t>CBP 2007 - Andrew Howell - Middx  52.60</t>
  </si>
  <si>
    <t>CBP 2004 - Melanie Canning - Middx  61.47</t>
  </si>
  <si>
    <t>CBP 2005 - Deji Tobais - Beds  10.97 w</t>
  </si>
  <si>
    <t>CBP 1993 - Sarah Wilhelmy - Essex  12.1</t>
  </si>
  <si>
    <t>CBP 2005 - Wade Bennett-Jackson - Sussex  10.20 w</t>
  </si>
  <si>
    <t>CBP 1998 - Symone Belle – Middx  11.11</t>
  </si>
  <si>
    <t>CBP 2003 - Jordon West - Cornwall  1:59.32</t>
  </si>
  <si>
    <t>CBP 1998 - Julie Pratt - Essex  13.64</t>
  </si>
  <si>
    <t>CBP 1992 - Neil Owen - Surrey  14.0</t>
  </si>
  <si>
    <t>CBP 2007 - Nigel Levine - Beds  47.11</t>
  </si>
  <si>
    <t>CBP 2002 - Adam Charlton - Cambs  21.22</t>
  </si>
  <si>
    <t>CBP 1995 - Richard Smith - Cambs  4.00</t>
  </si>
  <si>
    <t>CBP 2002 - Hannah Olson - Kent  3.70</t>
  </si>
  <si>
    <t>CBP 2004 - Chris Gearing - Kent  18.19</t>
  </si>
  <si>
    <t>CBP 1998 - Jason McDade - Suffolk  2.15</t>
  </si>
  <si>
    <t>CBP 2002 - Claire Smithson - Sussex  51.22</t>
  </si>
  <si>
    <t>CBP 2002 - Jack Field - Devon  6.43</t>
  </si>
  <si>
    <t>CBP 2005 - Curtis Griffth-Parker - Kent  19.71</t>
  </si>
  <si>
    <t>CBP 2004 - Emma Perkins - Sussex  1.77</t>
  </si>
  <si>
    <t>CBP 1998 - Emeka Udechuku - Surrey  61.52</t>
  </si>
  <si>
    <t>CBP 1990 - Julian Golley - Middx  16.01</t>
  </si>
  <si>
    <t>CBP 2007 - Matti Mortimer - Suffolk  63.68</t>
  </si>
  <si>
    <t>CBP 2005 - Curtis Griffth-Parker - Kent  54.61</t>
  </si>
  <si>
    <t>CBP 2002 - Tyrone Carter - Essex  13.29</t>
  </si>
  <si>
    <t>2000m Steeplechase Final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</si>
  <si>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</si>
  <si>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</si>
  <si>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</si>
  <si>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</si>
  <si>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</si>
  <si>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</si>
  <si>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</si>
  <si>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</si>
  <si>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</si>
  <si>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</si>
  <si>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</si>
  <si>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</si>
  <si>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</si>
  <si>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</si>
  <si>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</si>
  <si>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</si>
  <si>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</si>
  <si>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</si>
  <si>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</si>
  <si>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</si>
  <si>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</si>
  <si>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</si>
  <si>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2008 - Melanie Wood - Bucks  2:13.82</t>
  </si>
  <si>
    <t>CBP 1993 - Anthony Draper - Kent  1:51.1</t>
  </si>
  <si>
    <t>CBP 2009 - Jessica Judd - Essex  4:29.38</t>
  </si>
  <si>
    <t>CBP - Paul Fisher - Bucks  3:47.24</t>
  </si>
  <si>
    <t>CBP 2009 - Desiree Henry - Middx  24.68</t>
  </si>
  <si>
    <t>CBP 2008 - Freya Jones - Hants  41.61</t>
  </si>
  <si>
    <t>CBP 2008 - Shaunagh Brown - Kent  14.02</t>
  </si>
  <si>
    <t>CBP 2008 - Blade Ashby- Surrey  1.88</t>
  </si>
  <si>
    <t>Points</t>
  </si>
  <si>
    <t>Position</t>
  </si>
  <si>
    <t>Event</t>
  </si>
  <si>
    <t>Num</t>
  </si>
  <si>
    <t>MUNROE-GRAHAM Rochelle</t>
  </si>
  <si>
    <t>CBP 2005 - James McLeon - Essex  10.88 w</t>
  </si>
  <si>
    <t>CBP 2010 - Jodie Williams - Herts 54.33</t>
  </si>
  <si>
    <t>CBP 2010 - Jordanna Morrish - Cornwall  1.71</t>
  </si>
  <si>
    <t>CBP 2010 - Kadeem Greenidge-Smith - Herts  7.41</t>
  </si>
  <si>
    <t>300 Metres</t>
  </si>
  <si>
    <t>2011 - Reuben Arthur - Middx  10.97 w</t>
  </si>
  <si>
    <t>CBP 2011 - Annie Tagoe - Middx     11.62</t>
  </si>
  <si>
    <t xml:space="preserve">CBP 2011 - Sophie Papps - Berks    23.99 
</t>
  </si>
  <si>
    <t>CBP 2011 - Zac Seddon - Berks   5.43.35</t>
  </si>
  <si>
    <t>CBP 2011 - Richard Shuttleworth - Hants  67.99</t>
  </si>
  <si>
    <t>SEAA Inter County -Copthall 11 August 2013 - Under 15 Girls</t>
  </si>
  <si>
    <t>SEAA Inter County - Copthall 11 August 2013 - Under 15 Girls</t>
  </si>
  <si>
    <t xml:space="preserve">Dorset </t>
  </si>
  <si>
    <t xml:space="preserve">Norfolk </t>
  </si>
  <si>
    <t>CBP 2006 - Deji Tobais - Beds  22.34</t>
  </si>
  <si>
    <t>CBP 2012 -Morgan Lake - Berks  6.03</t>
  </si>
  <si>
    <t>CBP 2012 - Sophie Merritt - Hants  12.70</t>
  </si>
  <si>
    <t>CBP 2012 - Freya Jones - Hants  50.61</t>
  </si>
  <si>
    <t>CBP 2012 - Simi Fajesimi - Oxon  5.71</t>
  </si>
  <si>
    <t>CBP 2012 -Emily Green - Hants  37.00</t>
  </si>
  <si>
    <t>It is recommended that two laptops are used to capture results</t>
  </si>
  <si>
    <t>and that one deals with U20 Men and U20 Women and the other with U15 Boys and U15 Girls.</t>
  </si>
  <si>
    <t>This allows scores to be read off as the day proceeds.</t>
  </si>
  <si>
    <t>All pre-declared team names have been set up.</t>
  </si>
  <si>
    <t>Check and/or copy the declaration sheets to the tables beside each event.</t>
  </si>
  <si>
    <t>Delete unused rows.</t>
  </si>
  <si>
    <t xml:space="preserve"> Enter the performance, and details if a field event.</t>
  </si>
  <si>
    <t>For all results just enter the competitor number in the second column.  The name and county should appear automatically.</t>
  </si>
  <si>
    <t>You have to go to the appropriate “Scores” sheet and make a manual adjustment.  There are lines set aside for this.</t>
  </si>
  <si>
    <t>Protection is there to stop  inadvertent deletion/modification of the scoring formulae.</t>
  </si>
  <si>
    <t>Any ties in HJ, PV or any other event will NOT be scored correctly automatically.</t>
  </si>
  <si>
    <t>Note you will have to unprotect the sheet to do this - use Tools/Protection/Unprotect sheet.  And re-protect it when you have finished.</t>
  </si>
  <si>
    <t>Note that any characters in the performance column will cause the named county to be given points if they are in the top 8.</t>
  </si>
  <si>
    <t xml:space="preserve">    So dnf, nht ,etc will give that county points if they are in the top 8.  Use col F for these</t>
  </si>
  <si>
    <t>SEAA Inter County - Copthall 3 August 2014 - Under 20 Women</t>
  </si>
  <si>
    <t>SEAA Inter County -Copthall 3 August 2014 - Under 15 Boys</t>
  </si>
  <si>
    <t>SEAA Inter County - Copthall 3 August 2014 - Under 15 Boys</t>
  </si>
  <si>
    <t>SEAA Inter County - Copthall 3 August 2014 - Under 20 Men</t>
  </si>
  <si>
    <t>CBP 2013 -Charlotte Clayton-Smith - Cornwall  2:10.08</t>
  </si>
  <si>
    <t>CBP 2013 - Katie Snowden - Surrey   4:27.15</t>
  </si>
  <si>
    <t>2013 Ellie Gooding - Kent; Amy Debeaux - Surrey 3.60</t>
  </si>
  <si>
    <t>CBP 2002 - Natalie Olson - Kent; 2012 Nancy Epsly - Essex; 2012 Jade Brewster - Sussex</t>
  </si>
  <si>
    <t>CBP 2013 - Morgan Lake - Surrey  12.45</t>
  </si>
  <si>
    <t>CBP 2013 - Louisa James – Sussex  58.11</t>
  </si>
  <si>
    <t>CBP 2013 - Daniel Gardner –Herts 5.10</t>
  </si>
  <si>
    <t>CBP 2013 - Taylor Campbell - Berks  67.11</t>
  </si>
  <si>
    <t>CBP 2013 - Sophie Mace - Surrey  47.94</t>
  </si>
  <si>
    <t>CBP 2013 - Chenna Okoh - Herts 35.87</t>
  </si>
  <si>
    <t>CBP 2013 - Canaan Solomon - Essex  4:10.20</t>
  </si>
  <si>
    <t>CBP 2013 - Jake Norris - Berks  66.01</t>
  </si>
  <si>
    <t>Sarah Ridley</t>
  </si>
  <si>
    <t>Lukesha Morris</t>
  </si>
  <si>
    <t>Stephanie Clitheroe</t>
  </si>
  <si>
    <t>Hannah Marshall</t>
  </si>
  <si>
    <t>Holly Butt</t>
  </si>
  <si>
    <t>Finette Agyapong</t>
  </si>
  <si>
    <t>Amy Teal</t>
  </si>
  <si>
    <t>Page Fairclough</t>
  </si>
  <si>
    <t>Tayla Brade</t>
  </si>
  <si>
    <t>Lucy Hooper</t>
  </si>
  <si>
    <t>Lauren Gibbs</t>
  </si>
  <si>
    <t>Taiye Musa</t>
  </si>
  <si>
    <t>Anna Short</t>
  </si>
  <si>
    <t>Kayanna Reid</t>
  </si>
  <si>
    <t>Codie Burnett</t>
  </si>
  <si>
    <t>Olivia Caesar</t>
  </si>
  <si>
    <t>Rachel Welch</t>
  </si>
  <si>
    <t>Chloe McCarthy</t>
  </si>
  <si>
    <t>Rose Hairs</t>
  </si>
  <si>
    <t>Tayla Benson</t>
  </si>
  <si>
    <t>Adela Hussain</t>
  </si>
  <si>
    <t>Sabrina Bakare</t>
  </si>
  <si>
    <t>Hannah McClay</t>
  </si>
  <si>
    <t>Charlotte Cayton-Smith</t>
  </si>
  <si>
    <t>Rosa Prideaux</t>
  </si>
  <si>
    <t>Lauren Rule</t>
  </si>
  <si>
    <t>Victoria Ryan</t>
  </si>
  <si>
    <t>Abbie Ruggles</t>
  </si>
  <si>
    <t>Faith Brew</t>
  </si>
  <si>
    <t>Keeley Whitlock</t>
  </si>
  <si>
    <t>Nicole Kendall</t>
  </si>
  <si>
    <t>Chloe Hollamby</t>
  </si>
  <si>
    <t>Sophie Billington</t>
  </si>
  <si>
    <t>Emily Read</t>
  </si>
  <si>
    <t>Rebecca Croft</t>
  </si>
  <si>
    <t>Rebecca Pealey</t>
  </si>
  <si>
    <t>Lily England</t>
  </si>
  <si>
    <t>Georgia Tuckfield</t>
  </si>
  <si>
    <t>Evie Grice</t>
  </si>
  <si>
    <t>Mary Gough</t>
  </si>
  <si>
    <t>Sabrina Sinha</t>
  </si>
  <si>
    <t>Isabel Dye</t>
  </si>
  <si>
    <t>Becky Hodgson</t>
  </si>
  <si>
    <t>Sophie Tooley</t>
  </si>
  <si>
    <t>Alice Chandler</t>
  </si>
  <si>
    <t>Sophie Mansfield</t>
  </si>
  <si>
    <t>Alana Harris</t>
  </si>
  <si>
    <t>Alexandra Barbour</t>
  </si>
  <si>
    <t>Natasha Taylor</t>
  </si>
  <si>
    <t>Hollie Parker</t>
  </si>
  <si>
    <t>Yolande Barnsley</t>
  </si>
  <si>
    <t>Gemma Hollaway</t>
  </si>
  <si>
    <t>Lucy Wildash</t>
  </si>
  <si>
    <t>Elizabeth Parry</t>
  </si>
  <si>
    <t>Kelsey Fuss</t>
  </si>
  <si>
    <t>Sophia Parvizi-Wayne</t>
  </si>
  <si>
    <t>Helene Greenwood</t>
  </si>
  <si>
    <t>Holly Davis</t>
  </si>
  <si>
    <t>Stevie Lawrence</t>
  </si>
  <si>
    <t>Nicole Taylor</t>
  </si>
  <si>
    <t>Emily Cartledge</t>
  </si>
  <si>
    <t>Jessica Hunter</t>
  </si>
  <si>
    <t>Jordanna Morrish</t>
  </si>
  <si>
    <t>Emma Nwofor</t>
  </si>
  <si>
    <t>Alicia Tymon-McEwan</t>
  </si>
  <si>
    <t>Ellie Gooding</t>
  </si>
  <si>
    <t>Djanira Costa</t>
  </si>
  <si>
    <t>April Castle</t>
  </si>
  <si>
    <t>Emma Revel-Chion</t>
  </si>
  <si>
    <t>Jasmyn Gillespie</t>
  </si>
  <si>
    <t>Chay Clark</t>
  </si>
  <si>
    <t>Rebecca Miles</t>
  </si>
  <si>
    <t>Laura Darcey</t>
  </si>
  <si>
    <t>Holly Talbut-Smith</t>
  </si>
  <si>
    <t>Cherelle Hibbert</t>
  </si>
  <si>
    <t>Laura Armorgie</t>
  </si>
  <si>
    <t>Megan Smith</t>
  </si>
  <si>
    <t>Joanne Ware</t>
  </si>
  <si>
    <t>Ella Widdop-Gray</t>
  </si>
  <si>
    <t>Maike Chapel</t>
  </si>
  <si>
    <t>Sarah Prescott-Smith</t>
  </si>
  <si>
    <t>Lucy Milnthorpe</t>
  </si>
  <si>
    <t>Bellinda Sergent</t>
  </si>
  <si>
    <t>Donelle Arulanandam</t>
  </si>
  <si>
    <t>Alice Galloway</t>
  </si>
  <si>
    <t>Naomi Harryman</t>
  </si>
  <si>
    <t>Isobel Gray</t>
  </si>
  <si>
    <t>Yasmin Lakin</t>
  </si>
  <si>
    <t>Diana Adegoke</t>
  </si>
  <si>
    <t>Celia Quansah</t>
  </si>
  <si>
    <t>Hannah Knights</t>
  </si>
  <si>
    <t>Katie Garland</t>
  </si>
  <si>
    <t>Belinda Sergent</t>
  </si>
  <si>
    <t>Kirsty Ronald</t>
  </si>
  <si>
    <t>Grace Sullivan</t>
  </si>
  <si>
    <t>Lia Stephenson</t>
  </si>
  <si>
    <t>Katie Pursehouse</t>
  </si>
  <si>
    <t>Freya See</t>
  </si>
  <si>
    <t>Kerri Davidson</t>
  </si>
  <si>
    <t>Imogen Levy</t>
  </si>
  <si>
    <t>Phoebe Thomas</t>
  </si>
  <si>
    <t>Emanuela Motta</t>
  </si>
  <si>
    <t>Holly Brown</t>
  </si>
  <si>
    <t>Shannon Connolly</t>
  </si>
  <si>
    <t>Amber Try</t>
  </si>
  <si>
    <t>Shannon Rapacchi</t>
  </si>
  <si>
    <t>Ailis McGovern</t>
  </si>
  <si>
    <t>Sophie Dowson</t>
  </si>
  <si>
    <t>Amy De Beaux</t>
  </si>
  <si>
    <t>Livvy Connor</t>
  </si>
  <si>
    <t>Isabella Coutts</t>
  </si>
  <si>
    <t>Kirsty Wickham</t>
  </si>
  <si>
    <t>Demi Bromfield</t>
  </si>
  <si>
    <t>Jordan Campbell</t>
  </si>
  <si>
    <t>Kirsty Bateman-Foly</t>
  </si>
  <si>
    <t>Leanne O'Donovan</t>
  </si>
  <si>
    <t>Lucy Knott</t>
  </si>
  <si>
    <t>Elspeth Jamieson</t>
  </si>
  <si>
    <t>Debbie Castle</t>
  </si>
  <si>
    <t>Danielle Opara</t>
  </si>
  <si>
    <t>Kayleigh Preswell</t>
  </si>
  <si>
    <t>Sophie Merritt</t>
  </si>
  <si>
    <t>Alice Townend</t>
  </si>
  <si>
    <t>Divine Oladipo</t>
  </si>
  <si>
    <t>Jasmin Kemp</t>
  </si>
  <si>
    <t>Luisa Chantler Edmond</t>
  </si>
  <si>
    <t>Lana Fulcher</t>
  </si>
  <si>
    <t>Sophie Mace</t>
  </si>
  <si>
    <t>Imogen Marshall</t>
  </si>
  <si>
    <t>Amy Holder</t>
  </si>
  <si>
    <t>Freya Gutteridge</t>
  </si>
  <si>
    <t>Kimberley Osuji</t>
  </si>
  <si>
    <t>Chelsey Eyers</t>
  </si>
  <si>
    <t>Kayomie Thompson</t>
  </si>
  <si>
    <t>Emily Anderson</t>
  </si>
  <si>
    <t>Kathryn Woodcock</t>
  </si>
  <si>
    <t>Rebecca Keating</t>
  </si>
  <si>
    <t xml:space="preserve">Kayleigh Presswell </t>
  </si>
  <si>
    <t>Maria Brett</t>
  </si>
  <si>
    <t>Ashleigh Power</t>
  </si>
  <si>
    <t>Chloe Cockell</t>
  </si>
  <si>
    <t>Rosie Castle</t>
  </si>
  <si>
    <t>Emily Evans</t>
  </si>
  <si>
    <t>Jennifer Stevens</t>
  </si>
  <si>
    <t>Charlotte Gould</t>
  </si>
  <si>
    <t>Megan Rushmore</t>
  </si>
  <si>
    <t>Tamara Reid</t>
  </si>
  <si>
    <t>Emily Baker</t>
  </si>
  <si>
    <t>Josh Parry</t>
  </si>
  <si>
    <t>Calum Slater</t>
  </si>
  <si>
    <t>Ben Arnold</t>
  </si>
  <si>
    <t>Joseph Dewar</t>
  </si>
  <si>
    <t>Oliver Bromby</t>
  </si>
  <si>
    <t>Tommy Ramdan</t>
  </si>
  <si>
    <t>Piers Chen</t>
  </si>
  <si>
    <t>George Marsh</t>
  </si>
  <si>
    <t>Dylan Doggett</t>
  </si>
  <si>
    <t>Kevin Hidgson</t>
  </si>
  <si>
    <t>Jermaine Hamilton</t>
  </si>
  <si>
    <t>Myles Richardson</t>
  </si>
  <si>
    <t>Michael Watson</t>
  </si>
  <si>
    <t>Dominic Burnham</t>
  </si>
  <si>
    <t>James Curran</t>
  </si>
  <si>
    <t>Aaron Guilford</t>
  </si>
  <si>
    <t>Dereece O'Callahan</t>
  </si>
  <si>
    <t>Calum Wesley</t>
  </si>
  <si>
    <t>Jordan Layne</t>
  </si>
  <si>
    <t>Jack Wightman</t>
  </si>
  <si>
    <t>Will Snook</t>
  </si>
  <si>
    <t>Scott Barker</t>
  </si>
  <si>
    <t>Anthony Bryan</t>
  </si>
  <si>
    <t>Elliot Holland</t>
  </si>
  <si>
    <t>Christian Von Eitzen</t>
  </si>
  <si>
    <t>Callum Grant</t>
  </si>
  <si>
    <t>Nathan Samuyiwa</t>
  </si>
  <si>
    <t>Rhys Lewis</t>
  </si>
  <si>
    <t>Patrick Taylor</t>
  </si>
  <si>
    <t>Louis Rawlings</t>
  </si>
  <si>
    <t>Andrew Worden</t>
  </si>
  <si>
    <t>Joshua King</t>
  </si>
  <si>
    <t>Darren Blackwell</t>
  </si>
  <si>
    <t>Luca Chiossone</t>
  </si>
  <si>
    <t>Ben Claridge</t>
  </si>
  <si>
    <t>Jonathan Janes</t>
  </si>
  <si>
    <t>Nathan Gillis</t>
  </si>
  <si>
    <t>Tim Cobden</t>
  </si>
  <si>
    <t>David Long</t>
  </si>
  <si>
    <t>Callum Charleston</t>
  </si>
  <si>
    <t>Stuart McCallum</t>
  </si>
  <si>
    <t>Chris Hewitt</t>
  </si>
  <si>
    <t>Jake Alger</t>
  </si>
  <si>
    <t>Euan Dickson-Earle</t>
  </si>
  <si>
    <t>Jack Hatton</t>
  </si>
  <si>
    <t>Corey Cross</t>
  </si>
  <si>
    <t>Nishan Brooks</t>
  </si>
  <si>
    <t>Robbie Clarricoats</t>
  </si>
  <si>
    <t>Tobin Hatton-Brown</t>
  </si>
  <si>
    <t>Jack Parris</t>
  </si>
  <si>
    <t>Matthew Bailey</t>
  </si>
  <si>
    <t>Nathan Parker</t>
  </si>
  <si>
    <t>Philip Wilson</t>
  </si>
  <si>
    <t>Christian Flavell</t>
  </si>
  <si>
    <t>Alex O'Brien</t>
  </si>
  <si>
    <t>Jack Messenger</t>
  </si>
  <si>
    <t>Lewis Church</t>
  </si>
  <si>
    <t>Sam Cunningham</t>
  </si>
  <si>
    <t>Jack Douglas</t>
  </si>
  <si>
    <t>Ricky Harvie</t>
  </si>
  <si>
    <t>Bradley Lawrence</t>
  </si>
  <si>
    <t>Samuel Lane De Courtin</t>
  </si>
  <si>
    <t>Joshua Nevin</t>
  </si>
  <si>
    <t>Joseph Nourse</t>
  </si>
  <si>
    <t>John Millar</t>
  </si>
  <si>
    <t>Patrick McManus</t>
  </si>
  <si>
    <t>Josh Watson</t>
  </si>
  <si>
    <t>Sam Hewitt</t>
  </si>
  <si>
    <t>Kai McKenzie</t>
  </si>
  <si>
    <t>Simon Kumar</t>
  </si>
  <si>
    <t>Sam Robins</t>
  </si>
  <si>
    <t>Jack Roach</t>
  </si>
  <si>
    <t>Shayne Dewar</t>
  </si>
  <si>
    <t>JJ Crookes</t>
  </si>
  <si>
    <t>Mason Doyle</t>
  </si>
  <si>
    <t>Joe Finch</t>
  </si>
  <si>
    <t>Lawrence Taylor</t>
  </si>
  <si>
    <t>Alex Barker</t>
  </si>
  <si>
    <t>Kieran Lock</t>
  </si>
  <si>
    <t>Jordan Walklett</t>
  </si>
  <si>
    <t>George Hamilton</t>
  </si>
  <si>
    <t>Stuart Parker</t>
  </si>
  <si>
    <t>Jacob Lane</t>
  </si>
  <si>
    <t>Benson Craven</t>
  </si>
  <si>
    <t>Ryan Smith</t>
  </si>
  <si>
    <t>Sam Hazel</t>
  </si>
  <si>
    <t>Sheldon Philbert</t>
  </si>
  <si>
    <t>Tawanda Murape</t>
  </si>
  <si>
    <t>Juvenal Iragaba</t>
  </si>
  <si>
    <t>Scott Handley-Howard</t>
  </si>
  <si>
    <t>Jake Devereux</t>
  </si>
  <si>
    <t>Patrick Hannawin</t>
  </si>
  <si>
    <t>Fynley Caudery</t>
  </si>
  <si>
    <t>Jack Snook</t>
  </si>
  <si>
    <t>Charlie Maw</t>
  </si>
  <si>
    <t>Jack Huxley</t>
  </si>
  <si>
    <t>Edward Bormann</t>
  </si>
  <si>
    <t>Jame Shackleton</t>
  </si>
  <si>
    <t>Luke Angell</t>
  </si>
  <si>
    <t>Jonathan Pownall</t>
  </si>
  <si>
    <t>Albert Pavelin</t>
  </si>
  <si>
    <t>Matthew Ridge</t>
  </si>
  <si>
    <t>Duane Jibunoh</t>
  </si>
  <si>
    <t>Joe Gunton</t>
  </si>
  <si>
    <t>Redford Curtis</t>
  </si>
  <si>
    <t>Marshall Childs</t>
  </si>
  <si>
    <t>Scott Staples</t>
  </si>
  <si>
    <t>Jamie Potton-Burrel</t>
  </si>
  <si>
    <t>Lewis Barnes</t>
  </si>
  <si>
    <t>James Hamblin</t>
  </si>
  <si>
    <t>Alex Hill-King</t>
  </si>
  <si>
    <t>Louis Mascarenhas</t>
  </si>
  <si>
    <t>Sam Green</t>
  </si>
  <si>
    <t>James Lasis</t>
  </si>
  <si>
    <t>Gurlal Randhawa</t>
  </si>
  <si>
    <t>Isaac Huskisson</t>
  </si>
  <si>
    <t>Oliver Massingham</t>
  </si>
  <si>
    <t>Oliver Thompson</t>
  </si>
  <si>
    <t>Taylor Campbell</t>
  </si>
  <si>
    <t>Thomas Head</t>
  </si>
  <si>
    <t>Leslie Parkes</t>
  </si>
  <si>
    <t>Toby Redman</t>
  </si>
  <si>
    <t>Lara Pleace</t>
  </si>
  <si>
    <t>Rachel Howe</t>
  </si>
  <si>
    <t>Pippa Hine</t>
  </si>
  <si>
    <t>Zoe Thompson</t>
  </si>
  <si>
    <t>Lydia Sommers</t>
  </si>
  <si>
    <t>Melieka Daley</t>
  </si>
  <si>
    <t>Immanuela Aliu</t>
  </si>
  <si>
    <t>Chichi Iwuchukwu</t>
  </si>
  <si>
    <t>Emily Mace</t>
  </si>
  <si>
    <t>Abbey Anson</t>
  </si>
  <si>
    <t>Janae Duporte-Clarke</t>
  </si>
  <si>
    <t>Natasha Alfred</t>
  </si>
  <si>
    <t>Sophie Linturn</t>
  </si>
  <si>
    <t>Louise Stableford</t>
  </si>
  <si>
    <t>Darcie Henderson</t>
  </si>
  <si>
    <t>Anna-Marie Uzokwe</t>
  </si>
  <si>
    <t>Vera Chinedu</t>
  </si>
  <si>
    <t>Hannah Hall</t>
  </si>
  <si>
    <t>Ella Turner</t>
  </si>
  <si>
    <t>Georgia Harrold</t>
  </si>
  <si>
    <t>Charmont Webster-Tape</t>
  </si>
  <si>
    <t>Orla Brothers</t>
  </si>
  <si>
    <t>Izzy Fry</t>
  </si>
  <si>
    <t>Annabel Quantrill</t>
  </si>
  <si>
    <t>Katie Hughes</t>
  </si>
  <si>
    <t>Jessica Whiley</t>
  </si>
  <si>
    <t>Bobbie Davies</t>
  </si>
  <si>
    <t>Jessica Hurley</t>
  </si>
  <si>
    <t>Emily Bond</t>
  </si>
  <si>
    <t>Isabelle Boffey</t>
  </si>
  <si>
    <t>Imogen Crossland</t>
  </si>
  <si>
    <t>Emily Thompson</t>
  </si>
  <si>
    <t>Katrina Kemp</t>
  </si>
  <si>
    <t>Saskia Millard</t>
  </si>
  <si>
    <t>Kiera Aslett</t>
  </si>
  <si>
    <t>Kirsty Walker</t>
  </si>
  <si>
    <t>Lauren Murphy</t>
  </si>
  <si>
    <t>Sian Temple</t>
  </si>
  <si>
    <t>Isabella Hoy</t>
  </si>
  <si>
    <t>Josie Czura</t>
  </si>
  <si>
    <t>Sophie Morton</t>
  </si>
  <si>
    <t>Kathleen Faes</t>
  </si>
  <si>
    <t>Beth Forster</t>
  </si>
  <si>
    <t>Millie Solway</t>
  </si>
  <si>
    <t>Nancie Bowley</t>
  </si>
  <si>
    <t>Olivia Allum</t>
  </si>
  <si>
    <t>Katy-Ann McDonald</t>
  </si>
  <si>
    <t>Molly Caudery</t>
  </si>
  <si>
    <t>Iona Sherrin</t>
  </si>
  <si>
    <t>Amber Hornbuckle</t>
  </si>
  <si>
    <t>Amelia Cook</t>
  </si>
  <si>
    <t>Emily Russell</t>
  </si>
  <si>
    <t>Emilia Isaac</t>
  </si>
  <si>
    <t>Rachel Carter</t>
  </si>
  <si>
    <t>Amy Matthews</t>
  </si>
  <si>
    <t>Helen Dubber</t>
  </si>
  <si>
    <t>Isabella Keeley</t>
  </si>
  <si>
    <t>Pippa Earley</t>
  </si>
  <si>
    <t>Ella Houston</t>
  </si>
  <si>
    <t>Megan Porter</t>
  </si>
  <si>
    <t>Gemma Kennard</t>
  </si>
  <si>
    <t>Susan Oduleye</t>
  </si>
  <si>
    <t>Rebecca Toll</t>
  </si>
  <si>
    <t>Laurette Wenborn</t>
  </si>
  <si>
    <t>Rebecca Hawkins</t>
  </si>
  <si>
    <t>Lillian Bangula</t>
  </si>
  <si>
    <t>Rebecca Scott</t>
  </si>
  <si>
    <t>Anna Brophy</t>
  </si>
  <si>
    <t>Lillie Franks</t>
  </si>
  <si>
    <t>Izzy Wedderburn</t>
  </si>
  <si>
    <t>Connie Forman</t>
  </si>
  <si>
    <t>Megan Fielding</t>
  </si>
  <si>
    <t>Natasha Scott</t>
  </si>
  <si>
    <t>Hannah Thurston</t>
  </si>
  <si>
    <t>Sophie Bishop</t>
  </si>
  <si>
    <t>Evie Hawkins</t>
  </si>
  <si>
    <t>Isabel Deacon</t>
  </si>
  <si>
    <t>Keira Hicks</t>
  </si>
  <si>
    <t>Leia Desseaux</t>
  </si>
  <si>
    <t>Sophie Fung</t>
  </si>
  <si>
    <t>Shaye Emmett</t>
  </si>
  <si>
    <t>Cicely Cole</t>
  </si>
  <si>
    <t>Anaisa Harney</t>
  </si>
  <si>
    <t>Eva Bowring</t>
  </si>
  <si>
    <t>Ella Healey</t>
  </si>
  <si>
    <t>Maisie Grice</t>
  </si>
  <si>
    <t>Alisha Levy</t>
  </si>
  <si>
    <t>Eloise Locke</t>
  </si>
  <si>
    <t>Denisa Mihalcea</t>
  </si>
  <si>
    <t>Alice Wakely</t>
  </si>
  <si>
    <t>Shannon Dawes</t>
  </si>
  <si>
    <t>Gemma Ramsay</t>
  </si>
  <si>
    <t>Nicola Bell</t>
  </si>
  <si>
    <t>Emily Robinson</t>
  </si>
  <si>
    <t>Hannah Molyneaux</t>
  </si>
  <si>
    <t>Amy Gilbert</t>
  </si>
  <si>
    <t>Nicole Parcell</t>
  </si>
  <si>
    <t>Petrina Chantler-Edmon</t>
  </si>
  <si>
    <t>Denisha Marshall-Brown</t>
  </si>
  <si>
    <t>Rosie Forrester</t>
  </si>
  <si>
    <t>Caitlin Stacey</t>
  </si>
  <si>
    <t>Danielle Broom</t>
  </si>
  <si>
    <t>Victoria Butler-Clack</t>
  </si>
  <si>
    <t>Rebecca Porter</t>
  </si>
  <si>
    <t>Eve Keith</t>
  </si>
  <si>
    <t>Anna-Maria Boahene</t>
  </si>
  <si>
    <t>Tait Jones</t>
  </si>
  <si>
    <t>Leah Runnacles</t>
  </si>
  <si>
    <t>Lydia Church</t>
  </si>
  <si>
    <t>Katie Head</t>
  </si>
  <si>
    <t>Katie Yorke</t>
  </si>
  <si>
    <t>Amber Gooden</t>
  </si>
  <si>
    <t>Victoria Wiltshire</t>
  </si>
  <si>
    <t>Jude Falkner</t>
  </si>
  <si>
    <t>Petrina Chantler-Edmond</t>
  </si>
  <si>
    <t>Anastasia Banbury</t>
  </si>
  <si>
    <t>Llewelyn Thomas</t>
  </si>
  <si>
    <t>George Tregilgas</t>
  </si>
  <si>
    <t>Toby Randerson</t>
  </si>
  <si>
    <t>Nathaniel Sherger</t>
  </si>
  <si>
    <t>Sam Jones</t>
  </si>
  <si>
    <t>Ben Collins</t>
  </si>
  <si>
    <t>Jason Okusanya</t>
  </si>
  <si>
    <t>Nathaniel Thomas</t>
  </si>
  <si>
    <t>Hayden Page</t>
  </si>
  <si>
    <t>Jonathan Eley</t>
  </si>
  <si>
    <t>Tyrese Johnson</t>
  </si>
  <si>
    <t>Joshua Persad</t>
  </si>
  <si>
    <t>Richard King</t>
  </si>
  <si>
    <t>Joe Bacon</t>
  </si>
  <si>
    <t>Robinson Okumu</t>
  </si>
  <si>
    <t>Femi Seki</t>
  </si>
  <si>
    <t>Sam Bridges</t>
  </si>
  <si>
    <t>Harry Webster</t>
  </si>
  <si>
    <t>Bamiyo Oladipupo</t>
  </si>
  <si>
    <t>Joseph Barling</t>
  </si>
  <si>
    <t>Blaine Lewis-Shallow</t>
  </si>
  <si>
    <t>Adam Day</t>
  </si>
  <si>
    <t>Robert Hayes</t>
  </si>
  <si>
    <t>James Tufnail</t>
  </si>
  <si>
    <t>Jake Young</t>
  </si>
  <si>
    <t>Reiss Jarvis</t>
  </si>
  <si>
    <t>Chenna Okoh-Mason</t>
  </si>
  <si>
    <t>William Milham</t>
  </si>
  <si>
    <t>Emmanuel Dadzie</t>
  </si>
  <si>
    <t>Sam Brown</t>
  </si>
  <si>
    <t>Matthew Coleman</t>
  </si>
  <si>
    <t>Joseph Massimo</t>
  </si>
  <si>
    <t>Jay Sinden</t>
  </si>
  <si>
    <t>Harry Digby</t>
  </si>
  <si>
    <t>Harry Kettle</t>
  </si>
  <si>
    <t>Ryan Boden</t>
  </si>
  <si>
    <t>Archie Vingoe</t>
  </si>
  <si>
    <t>Jed Skilton</t>
  </si>
  <si>
    <t>Mosope Oyelola</t>
  </si>
  <si>
    <t>Harry Richardson</t>
  </si>
  <si>
    <t>Adam Shiret</t>
  </si>
  <si>
    <t>Lucas Taylor-Costin</t>
  </si>
  <si>
    <t>Hamza Kadir</t>
  </si>
  <si>
    <t>Harley Swan</t>
  </si>
  <si>
    <t>Alex Tripp</t>
  </si>
  <si>
    <t>Christian Lee</t>
  </si>
  <si>
    <t>Thomas Dean</t>
  </si>
  <si>
    <t>Jack Goddard</t>
  </si>
  <si>
    <t>Cameron Almand</t>
  </si>
  <si>
    <t>Thomas Keen</t>
  </si>
  <si>
    <t>Finn Birnie</t>
  </si>
  <si>
    <t>Thomas Bourne</t>
  </si>
  <si>
    <t>Mason Webb</t>
  </si>
  <si>
    <t>Patrick Whelan</t>
  </si>
  <si>
    <t>George Groom</t>
  </si>
  <si>
    <t>Henry-James Cowie</t>
  </si>
  <si>
    <t>Nile McKenzie</t>
  </si>
  <si>
    <t>Aiden Try</t>
  </si>
  <si>
    <t>Nick Wiltshire</t>
  </si>
  <si>
    <t>Matthew Snowdon</t>
  </si>
  <si>
    <t>Harry Boyd</t>
  </si>
  <si>
    <t>Joshua Zeller</t>
  </si>
  <si>
    <t>Joseph Phillips</t>
  </si>
  <si>
    <t>Samuel Clarke</t>
  </si>
  <si>
    <t>Henry Williams</t>
  </si>
  <si>
    <t>Joseph Mitchel</t>
  </si>
  <si>
    <t>Mayowa Osunsami</t>
  </si>
  <si>
    <t>Alistair Chalmers</t>
  </si>
  <si>
    <t>David Odita</t>
  </si>
  <si>
    <t>Toby Seal</t>
  </si>
  <si>
    <t>Adeoluwa Tokuta</t>
  </si>
  <si>
    <t>Rahim Benson</t>
  </si>
  <si>
    <t>Harry New</t>
  </si>
  <si>
    <t>Adeyinka Adeniran</t>
  </si>
  <si>
    <t>Thomas Evans</t>
  </si>
  <si>
    <t>Jacob Morehan</t>
  </si>
  <si>
    <t>Teale Cunningham</t>
  </si>
  <si>
    <t>Malachi Gair</t>
  </si>
  <si>
    <t>Daniel Hopper</t>
  </si>
  <si>
    <t>Dami Ogunkeye</t>
  </si>
  <si>
    <t>Toni Ademuwagun</t>
  </si>
  <si>
    <t>Charlie Aldis</t>
  </si>
  <si>
    <t>Michael Fieldus</t>
  </si>
  <si>
    <t>Alex Jenkins</t>
  </si>
  <si>
    <t>Charlie Ashdown-Taylor</t>
  </si>
  <si>
    <t>Harvey Simpkins</t>
  </si>
  <si>
    <t>Robert Runciman</t>
  </si>
  <si>
    <t>Edward Adams</t>
  </si>
  <si>
    <t>Samuel Oduro Antwi</t>
  </si>
  <si>
    <t>Wesley Matsuka-Williams</t>
  </si>
  <si>
    <t>Charlie Hurrell</t>
  </si>
  <si>
    <t>Verter Oppong-Kyei</t>
  </si>
  <si>
    <t>Ben Harris</t>
  </si>
  <si>
    <t>Luke Mehson</t>
  </si>
  <si>
    <t>Ryan Morgan</t>
  </si>
  <si>
    <t>Daniel Androuliakos</t>
  </si>
  <si>
    <t>Jackson Cowans</t>
  </si>
  <si>
    <t>Joseph Dore</t>
  </si>
  <si>
    <t>Teepee Princewill</t>
  </si>
  <si>
    <t>Joseph Loach</t>
  </si>
  <si>
    <t>Thomas Hale</t>
  </si>
  <si>
    <t>Ciaran Trevena</t>
  </si>
  <si>
    <t>Kieran Apps</t>
  </si>
  <si>
    <t>Michael Fryer</t>
  </si>
  <si>
    <t>George Maher</t>
  </si>
  <si>
    <t>Patrick Henderson</t>
  </si>
  <si>
    <t>Connor Dearden</t>
  </si>
  <si>
    <t>Jack Harris</t>
  </si>
  <si>
    <t>Max Cherrett</t>
  </si>
  <si>
    <t>Thomas Newton</t>
  </si>
  <si>
    <t>Harrisson Beardsell</t>
  </si>
  <si>
    <t>Ben Upfold</t>
  </si>
  <si>
    <t>Femi Sofolarin</t>
  </si>
  <si>
    <t>Hunter Heenan-Jalil</t>
  </si>
  <si>
    <t>Jaquan Moore</t>
  </si>
  <si>
    <t>Matt Bryce</t>
  </si>
  <si>
    <t>Elliot Bailey</t>
  </si>
  <si>
    <t>George Cook</t>
  </si>
  <si>
    <t>Alfred Mawdsley</t>
  </si>
  <si>
    <t>Declan Rice</t>
  </si>
  <si>
    <t>Jack Howlett</t>
  </si>
  <si>
    <t>Victor Adebiyi</t>
  </si>
  <si>
    <t>George O'Brien</t>
  </si>
  <si>
    <t>Peter Keefe</t>
  </si>
  <si>
    <t>James Anderson</t>
  </si>
  <si>
    <t>Peter Onuba</t>
  </si>
  <si>
    <t>Harry Knight</t>
  </si>
  <si>
    <t>Sam Mace</t>
  </si>
  <si>
    <t>Oliver Hewitt</t>
  </si>
  <si>
    <t>Chris McIntosh</t>
  </si>
  <si>
    <t>Paul Okesola</t>
  </si>
  <si>
    <t>Bola Oke</t>
  </si>
  <si>
    <t>Myles Dotting</t>
  </si>
  <si>
    <t>James Rushmore</t>
  </si>
  <si>
    <t>Levi-Jack Roper</t>
  </si>
  <si>
    <t>Jack Hewitt</t>
  </si>
  <si>
    <t>Bayley Campbell</t>
  </si>
  <si>
    <t>Alex Skingle</t>
  </si>
  <si>
    <t>Kai Mumford</t>
  </si>
  <si>
    <t>Brandon Norman</t>
  </si>
  <si>
    <t>William Oliver-Diaz</t>
  </si>
  <si>
    <t>Lucas Sheenan</t>
  </si>
  <si>
    <t>Joseph Nicholson</t>
  </si>
  <si>
    <t>Ella De Lucis</t>
  </si>
  <si>
    <t>Kai Stonnell</t>
  </si>
  <si>
    <t>James Olasunkanmi</t>
  </si>
  <si>
    <t>Krishawn Aiken</t>
  </si>
  <si>
    <t>Gavin Lock</t>
  </si>
  <si>
    <t>Paulos Asgodom</t>
  </si>
  <si>
    <t>Jack Kirby</t>
  </si>
  <si>
    <t>Dalton McGuigan</t>
  </si>
  <si>
    <t>William Grimsey</t>
  </si>
  <si>
    <t>Ade Adefolalu</t>
  </si>
  <si>
    <t>Stelvio Lemos</t>
  </si>
  <si>
    <t>David Jerzykowski</t>
  </si>
  <si>
    <t>Kevin Acraman</t>
  </si>
  <si>
    <t>Izaiah Turner</t>
  </si>
  <si>
    <t>Fellan McGuigan</t>
  </si>
  <si>
    <t>Eldika Edwards</t>
  </si>
  <si>
    <t>Chloe Thornton</t>
  </si>
  <si>
    <t>Dominic Ashwell</t>
  </si>
  <si>
    <t>Kim Sobotie</t>
  </si>
  <si>
    <t>Peter De'Ath</t>
  </si>
  <si>
    <t>Samuel Jones</t>
  </si>
  <si>
    <t>Sam Griffiths</t>
  </si>
  <si>
    <t>Matthew Hall</t>
  </si>
  <si>
    <t>Max Schopp</t>
  </si>
  <si>
    <t>Ben Clarke</t>
  </si>
  <si>
    <t>Ben Moses</t>
  </si>
  <si>
    <t>James Lonngren-Sampaio</t>
  </si>
  <si>
    <t>Conor Martin</t>
  </si>
  <si>
    <t>Darcey Kuypers</t>
  </si>
  <si>
    <t>Mae Thompson</t>
  </si>
  <si>
    <t>Lucy Edwards</t>
  </si>
  <si>
    <t>Tayla Brnson</t>
  </si>
  <si>
    <t>Cameron Starr</t>
  </si>
  <si>
    <t>Shaun Cooke</t>
  </si>
  <si>
    <t>Daniel Wallis</t>
  </si>
  <si>
    <t>Hugo Fleming</t>
  </si>
  <si>
    <t>Rushane Thomas</t>
  </si>
  <si>
    <t>Chris Macalister</t>
  </si>
  <si>
    <t>Abel Tadesse</t>
  </si>
  <si>
    <t>Tayo Andrews</t>
  </si>
  <si>
    <t>Stefan Amokwandoh</t>
  </si>
  <si>
    <t>Omar Reid</t>
  </si>
  <si>
    <t>Munroe Ritchie</t>
  </si>
  <si>
    <t>Alfred Alando</t>
  </si>
  <si>
    <t>Andrew Amoah</t>
  </si>
  <si>
    <t>Jack Gradwell</t>
  </si>
  <si>
    <t>Alfie Rowett</t>
  </si>
  <si>
    <t>Holly Aldridge</t>
  </si>
  <si>
    <t>Rosie Wotton</t>
  </si>
  <si>
    <t>Mohamed Tambedou</t>
  </si>
  <si>
    <t>Eavion Richardson</t>
  </si>
  <si>
    <t>Joseph Ohara</t>
  </si>
  <si>
    <t>Ben Matthews</t>
  </si>
  <si>
    <t>Michal Ellis</t>
  </si>
  <si>
    <t>55.18</t>
  </si>
  <si>
    <t>55.70</t>
  </si>
  <si>
    <t>55.78</t>
  </si>
  <si>
    <t>57.66</t>
  </si>
  <si>
    <t>59.12</t>
  </si>
  <si>
    <t>59.20</t>
  </si>
  <si>
    <t>62.39</t>
  </si>
  <si>
    <t>Gerald Matthew</t>
  </si>
  <si>
    <t>63.63</t>
  </si>
  <si>
    <t>65.50</t>
  </si>
  <si>
    <t>66.57</t>
  </si>
  <si>
    <t>68.36</t>
  </si>
  <si>
    <t>71.32</t>
  </si>
  <si>
    <t>-1.9</t>
  </si>
  <si>
    <t>10.64</t>
  </si>
  <si>
    <t>10.89</t>
  </si>
  <si>
    <t>11.00</t>
  </si>
  <si>
    <t>11.22</t>
  </si>
  <si>
    <t>11.36</t>
  </si>
  <si>
    <t>11.41</t>
  </si>
  <si>
    <t>11.85</t>
  </si>
  <si>
    <t xml:space="preserve">Q </t>
  </si>
  <si>
    <t>Q</t>
  </si>
  <si>
    <t>q</t>
  </si>
  <si>
    <t>11.04</t>
  </si>
  <si>
    <t>11.09</t>
  </si>
  <si>
    <t>11.24</t>
  </si>
  <si>
    <t>11.25</t>
  </si>
  <si>
    <t>11.35</t>
  </si>
  <si>
    <t>11.99</t>
  </si>
  <si>
    <t>Cameron Challis</t>
  </si>
  <si>
    <t>67.67</t>
  </si>
  <si>
    <t>63.27</t>
  </si>
  <si>
    <t>62.98</t>
  </si>
  <si>
    <t>61.00</t>
  </si>
  <si>
    <t>54.50</t>
  </si>
  <si>
    <t>50.74</t>
  </si>
  <si>
    <t>50.45</t>
  </si>
  <si>
    <t>50.33</t>
  </si>
  <si>
    <t>41.56</t>
  </si>
  <si>
    <t>38.61</t>
  </si>
  <si>
    <t>-2.2</t>
  </si>
  <si>
    <t>12.32</t>
  </si>
  <si>
    <t>12.47</t>
  </si>
  <si>
    <t>12.54</t>
  </si>
  <si>
    <t>12.62</t>
  </si>
  <si>
    <t>12.72</t>
  </si>
  <si>
    <t>13.50</t>
  </si>
  <si>
    <t>13.99</t>
  </si>
  <si>
    <t>12.10</t>
  </si>
  <si>
    <t>12.31</t>
  </si>
  <si>
    <t>12.59</t>
  </si>
  <si>
    <t>12.80</t>
  </si>
  <si>
    <t>12.89</t>
  </si>
  <si>
    <t>13.23</t>
  </si>
  <si>
    <t>dnf</t>
  </si>
  <si>
    <t>2.15.40</t>
  </si>
  <si>
    <t>2.15.77</t>
  </si>
  <si>
    <t>2.15.97</t>
  </si>
  <si>
    <t>2.19.91</t>
  </si>
  <si>
    <t>2.20.24</t>
  </si>
  <si>
    <t>2.25.61</t>
  </si>
  <si>
    <t>2.14.44</t>
  </si>
  <si>
    <t>2.14.52</t>
  </si>
  <si>
    <t>2.14.64</t>
  </si>
  <si>
    <t>2.16.57</t>
  </si>
  <si>
    <t>2.21.26</t>
  </si>
  <si>
    <t>2.26.46</t>
  </si>
  <si>
    <t>2.27.76</t>
  </si>
  <si>
    <t>dns</t>
  </si>
  <si>
    <t>1.57.45</t>
  </si>
  <si>
    <t>1.57.46</t>
  </si>
  <si>
    <t>1.57.94</t>
  </si>
  <si>
    <t>1.58.09</t>
  </si>
  <si>
    <t>1.58.96</t>
  </si>
  <si>
    <t>2.03.54</t>
  </si>
  <si>
    <t>Scott Greeves</t>
  </si>
  <si>
    <t>1.56.80</t>
  </si>
  <si>
    <t>1.57.12</t>
  </si>
  <si>
    <t>1.57.39</t>
  </si>
  <si>
    <t>1.58.02</t>
  </si>
  <si>
    <t>1.58.46</t>
  </si>
  <si>
    <t>1.59.58</t>
  </si>
  <si>
    <t>2.19.42</t>
  </si>
  <si>
    <t>Jordan Harry</t>
  </si>
  <si>
    <t>6.68/1.9</t>
  </si>
  <si>
    <t>6.44/0.3</t>
  </si>
  <si>
    <t>6.39/0.0</t>
  </si>
  <si>
    <t>6.36/-2.0</t>
  </si>
  <si>
    <t>6.20/0.9</t>
  </si>
  <si>
    <t>6.15/0.0</t>
  </si>
  <si>
    <t>6.10/-0.3</t>
  </si>
  <si>
    <t>3.35/1.5</t>
  </si>
  <si>
    <t>46.80</t>
  </si>
  <si>
    <t>41.77</t>
  </si>
  <si>
    <t>40.36</t>
  </si>
  <si>
    <t>38.89</t>
  </si>
  <si>
    <t>38.83</t>
  </si>
  <si>
    <t>37.91</t>
  </si>
  <si>
    <t>36.13</t>
  </si>
  <si>
    <t>35.56</t>
  </si>
  <si>
    <t>33.73</t>
  </si>
  <si>
    <t>32.82</t>
  </si>
  <si>
    <t>29.17</t>
  </si>
  <si>
    <t>28.74</t>
  </si>
  <si>
    <t>14.92</t>
  </si>
  <si>
    <t>15.46</t>
  </si>
  <si>
    <t>15.74</t>
  </si>
  <si>
    <t>15.89</t>
  </si>
  <si>
    <t>17.92</t>
  </si>
  <si>
    <t>18.87</t>
  </si>
  <si>
    <t>13.81</t>
  </si>
  <si>
    <t>14.00</t>
  </si>
  <si>
    <t>15.07</t>
  </si>
  <si>
    <t>15.36</t>
  </si>
  <si>
    <t>15.64</t>
  </si>
  <si>
    <t>15.87</t>
  </si>
  <si>
    <t>53.16</t>
  </si>
  <si>
    <t>50.18</t>
  </si>
  <si>
    <t>48.23</t>
  </si>
  <si>
    <t>46.26</t>
  </si>
  <si>
    <t>42.33</t>
  </si>
  <si>
    <t>39.10</t>
  </si>
  <si>
    <t>34.78</t>
  </si>
  <si>
    <t>34.41</t>
  </si>
  <si>
    <t>30.75</t>
  </si>
  <si>
    <t>27.36</t>
  </si>
  <si>
    <t>20.98</t>
  </si>
  <si>
    <t>55.73</t>
  </si>
  <si>
    <t>56.90</t>
  </si>
  <si>
    <t>57.21</t>
  </si>
  <si>
    <t>59.81</t>
  </si>
  <si>
    <t>60.41</t>
  </si>
  <si>
    <t>57.90</t>
  </si>
  <si>
    <t>59.71</t>
  </si>
  <si>
    <t>64.24</t>
  </si>
  <si>
    <t>66.71</t>
  </si>
  <si>
    <t>5.48/1.7</t>
  </si>
  <si>
    <t>5.36/2.6</t>
  </si>
  <si>
    <t>5.12/2.8</t>
  </si>
  <si>
    <t>5.11/3.8</t>
  </si>
  <si>
    <t>5.08/-4.2</t>
  </si>
  <si>
    <t>4.99/-0.8</t>
  </si>
  <si>
    <t>4.98/1.0</t>
  </si>
  <si>
    <t>4.88/1.8</t>
  </si>
  <si>
    <t>4.72/-0.9</t>
  </si>
  <si>
    <t>4.65/1.9</t>
  </si>
  <si>
    <t>4.50/-0.1</t>
  </si>
  <si>
    <t>49.20</t>
  </si>
  <si>
    <t>49.43</t>
  </si>
  <si>
    <t>49.76</t>
  </si>
  <si>
    <t>50.17</t>
  </si>
  <si>
    <t>51.83</t>
  </si>
  <si>
    <t>52.03</t>
  </si>
  <si>
    <t>53.59</t>
  </si>
  <si>
    <t>49.44</t>
  </si>
  <si>
    <t>49.93</t>
  </si>
  <si>
    <t>50.21</t>
  </si>
  <si>
    <t>50.27</t>
  </si>
  <si>
    <t>50.51</t>
  </si>
  <si>
    <t>50.53</t>
  </si>
  <si>
    <t>51.69</t>
  </si>
  <si>
    <t>53.06</t>
  </si>
  <si>
    <t>50.11</t>
  </si>
  <si>
    <t>47.10</t>
  </si>
  <si>
    <t>43.17</t>
  </si>
  <si>
    <t>41.29</t>
  </si>
  <si>
    <t>41.21</t>
  </si>
  <si>
    <t>37.98</t>
  </si>
  <si>
    <t>37.13</t>
  </si>
  <si>
    <t>35.80</t>
  </si>
  <si>
    <t>34.15</t>
  </si>
  <si>
    <t>33.14</t>
  </si>
  <si>
    <t>28.34</t>
  </si>
  <si>
    <t>William Lamptey</t>
  </si>
  <si>
    <t>10.70</t>
  </si>
  <si>
    <t>10.98</t>
  </si>
  <si>
    <t>11.12</t>
  </si>
  <si>
    <t>11.43</t>
  </si>
  <si>
    <t>11.44</t>
  </si>
  <si>
    <t>11.45</t>
  </si>
  <si>
    <t>11.52</t>
  </si>
  <si>
    <t>11.59</t>
  </si>
  <si>
    <t>12.43</t>
  </si>
  <si>
    <t>12.52</t>
  </si>
  <si>
    <t>12.61</t>
  </si>
  <si>
    <t>12.91</t>
  </si>
  <si>
    <t>12.95</t>
  </si>
  <si>
    <t>12.99</t>
  </si>
  <si>
    <t>Jack Milnthorpe</t>
  </si>
  <si>
    <t>Jerry Dasaolu</t>
  </si>
  <si>
    <t>Alex Ingham</t>
  </si>
  <si>
    <t>Annie Rooks</t>
  </si>
  <si>
    <t>4.31.76</t>
  </si>
  <si>
    <t>4.34.43</t>
  </si>
  <si>
    <t>4.36.06</t>
  </si>
  <si>
    <t>4.36.14</t>
  </si>
  <si>
    <t>4.40.64</t>
  </si>
  <si>
    <t>4.48.60</t>
  </si>
  <si>
    <t>4.51.68</t>
  </si>
  <si>
    <t>4.52.74</t>
  </si>
  <si>
    <t>4.56.38</t>
  </si>
  <si>
    <t>4.57.33</t>
  </si>
  <si>
    <t>5.05.61</t>
  </si>
  <si>
    <t>5.16.30</t>
  </si>
  <si>
    <t>3.56.96</t>
  </si>
  <si>
    <t>3.57.36</t>
  </si>
  <si>
    <t>3.58.28</t>
  </si>
  <si>
    <t>4.00.64</t>
  </si>
  <si>
    <t>4.02.17</t>
  </si>
  <si>
    <t>4.02.78</t>
  </si>
  <si>
    <t>4.02.95</t>
  </si>
  <si>
    <t>4.04.45</t>
  </si>
  <si>
    <t>4.05.75</t>
  </si>
  <si>
    <t>4.13.29</t>
  </si>
  <si>
    <t>4.25.75</t>
  </si>
  <si>
    <t>14.53</t>
  </si>
  <si>
    <t>13.24</t>
  </si>
  <si>
    <t>13.12</t>
  </si>
  <si>
    <t>13.03</t>
  </si>
  <si>
    <t>11.37</t>
  </si>
  <si>
    <t>10.46</t>
  </si>
  <si>
    <t>9.94</t>
  </si>
  <si>
    <t>9.83</t>
  </si>
  <si>
    <t>-1.4</t>
  </si>
  <si>
    <t>22.61</t>
  </si>
  <si>
    <t>22.88</t>
  </si>
  <si>
    <t>23.02</t>
  </si>
  <si>
    <t>23.14</t>
  </si>
  <si>
    <t>23.19</t>
  </si>
  <si>
    <t>23.43</t>
  </si>
  <si>
    <t>24.37</t>
  </si>
  <si>
    <t>dq</t>
  </si>
  <si>
    <t>22.17</t>
  </si>
  <si>
    <t>22.56</t>
  </si>
  <si>
    <t>22.86</t>
  </si>
  <si>
    <t>23.49</t>
  </si>
  <si>
    <t>23.66</t>
  </si>
  <si>
    <t>-4.3</t>
  </si>
  <si>
    <t>25.98</t>
  </si>
  <si>
    <t>26.13</t>
  </si>
  <si>
    <t>26.25</t>
  </si>
  <si>
    <t>26.35</t>
  </si>
  <si>
    <t>26.91</t>
  </si>
  <si>
    <t>27.88</t>
  </si>
  <si>
    <t>25.74</t>
  </si>
  <si>
    <t>26.39</t>
  </si>
  <si>
    <t>26.79</t>
  </si>
  <si>
    <t>26.87</t>
  </si>
  <si>
    <t>28.16</t>
  </si>
  <si>
    <t>Nathan Gardner</t>
  </si>
  <si>
    <t>4.40</t>
  </si>
  <si>
    <t>4.30</t>
  </si>
  <si>
    <t>4.00</t>
  </si>
  <si>
    <t>3.90</t>
  </si>
  <si>
    <t>3.80</t>
  </si>
  <si>
    <t>3.50</t>
  </si>
  <si>
    <t>3.00</t>
  </si>
  <si>
    <t>nht</t>
  </si>
  <si>
    <t>12.10/0.4</t>
  </si>
  <si>
    <t>12.09/2.0</t>
  </si>
  <si>
    <t>11.48/1.9</t>
  </si>
  <si>
    <t>10.68/1.8</t>
  </si>
  <si>
    <t>10.57/0.8</t>
  </si>
  <si>
    <t>10.54/0.5</t>
  </si>
  <si>
    <t>10.36/0.8</t>
  </si>
  <si>
    <t>10.34/0.7</t>
  </si>
  <si>
    <t>10.28/1.5</t>
  </si>
  <si>
    <t>9.76/1.5</t>
  </si>
  <si>
    <t>1.73</t>
  </si>
  <si>
    <t>1.70</t>
  </si>
  <si>
    <t>1.65</t>
  </si>
  <si>
    <t>1.60</t>
  </si>
  <si>
    <t>5=</t>
  </si>
  <si>
    <t>4=</t>
  </si>
  <si>
    <t>9==</t>
  </si>
  <si>
    <t>9=</t>
  </si>
  <si>
    <t>13.97</t>
  </si>
  <si>
    <t>12.04</t>
  </si>
  <si>
    <t>10.84</t>
  </si>
  <si>
    <t>10.72</t>
  </si>
  <si>
    <t>9.98</t>
  </si>
  <si>
    <t>9.46</t>
  </si>
  <si>
    <t>9.44</t>
  </si>
  <si>
    <t>9.39</t>
  </si>
  <si>
    <t>8.75</t>
  </si>
  <si>
    <t>8.68</t>
  </si>
  <si>
    <t>8.34</t>
  </si>
  <si>
    <t>CBP</t>
  </si>
  <si>
    <t>6.24.22</t>
  </si>
  <si>
    <t>6.32.39</t>
  </si>
  <si>
    <t>6.32.97</t>
  </si>
  <si>
    <t>6.35.90</t>
  </si>
  <si>
    <t>6.38.98</t>
  </si>
  <si>
    <t>6.42.75</t>
  </si>
  <si>
    <t>6.48.69</t>
  </si>
  <si>
    <t>6.50.36</t>
  </si>
  <si>
    <t>22.12</t>
  </si>
  <si>
    <t>22.36</t>
  </si>
  <si>
    <t>22.77</t>
  </si>
  <si>
    <t>22.89</t>
  </si>
  <si>
    <t>22.92</t>
  </si>
  <si>
    <t>22.99</t>
  </si>
  <si>
    <t>23.05</t>
  </si>
  <si>
    <t>DNS</t>
  </si>
  <si>
    <t>24.75</t>
  </si>
  <si>
    <t>25.36</t>
  </si>
  <si>
    <t>25.53</t>
  </si>
  <si>
    <t>25.57</t>
  </si>
  <si>
    <t>25.72</t>
  </si>
  <si>
    <t>26.33</t>
  </si>
  <si>
    <t>2.10.12</t>
  </si>
  <si>
    <t>2.10.73</t>
  </si>
  <si>
    <t>2.11.12</t>
  </si>
  <si>
    <t>2.11.53</t>
  </si>
  <si>
    <t>2.12.02</t>
  </si>
  <si>
    <t>2.16.20</t>
  </si>
  <si>
    <t>2.16.43</t>
  </si>
  <si>
    <t>2.21.20</t>
  </si>
  <si>
    <t>1.54.79</t>
  </si>
  <si>
    <t>1.55.36</t>
  </si>
  <si>
    <t>1.55.40</t>
  </si>
  <si>
    <t>1.55.46</t>
  </si>
  <si>
    <t>1.56.25</t>
  </si>
  <si>
    <t>1.57.91</t>
  </si>
  <si>
    <t>2.01.14</t>
  </si>
  <si>
    <t>2.04.59</t>
  </si>
  <si>
    <t>Jonah Adomakoh</t>
  </si>
  <si>
    <t>14.32/1.4</t>
  </si>
  <si>
    <t>13.33/2.5</t>
  </si>
  <si>
    <t>13.28/4.5</t>
  </si>
  <si>
    <t>13.14/-0.2</t>
  </si>
  <si>
    <t>13.12/0.0</t>
  </si>
  <si>
    <t>13.00/2.2</t>
  </si>
  <si>
    <t>12.66/1.8</t>
  </si>
  <si>
    <t>12.49/1.3</t>
  </si>
  <si>
    <t>12.48/2.3</t>
  </si>
  <si>
    <t>54.51</t>
  </si>
  <si>
    <t>56.82</t>
  </si>
  <si>
    <t>57.36</t>
  </si>
  <si>
    <t>57.41</t>
  </si>
  <si>
    <t>57.83</t>
  </si>
  <si>
    <t>59.92</t>
  </si>
  <si>
    <t>59.86</t>
  </si>
  <si>
    <t>53.92</t>
  </si>
  <si>
    <t>52.69</t>
  </si>
  <si>
    <t>48.52</t>
  </si>
  <si>
    <t>47.27</t>
  </si>
  <si>
    <t>46.03</t>
  </si>
  <si>
    <t>44.11</t>
  </si>
  <si>
    <t>42.63</t>
  </si>
  <si>
    <t>48.60</t>
  </si>
  <si>
    <t>48.73</t>
  </si>
  <si>
    <t>49.41</t>
  </si>
  <si>
    <t>50.00</t>
  </si>
  <si>
    <t>50.03</t>
  </si>
  <si>
    <t>FS</t>
  </si>
  <si>
    <t>41.70</t>
  </si>
  <si>
    <t>40.89</t>
  </si>
  <si>
    <t>34.29</t>
  </si>
  <si>
    <t>33.02</t>
  </si>
  <si>
    <t>Ellie Lane</t>
  </si>
  <si>
    <t>31.78</t>
  </si>
  <si>
    <t>30.49</t>
  </si>
  <si>
    <t>29.96</t>
  </si>
  <si>
    <t>25.97</t>
  </si>
  <si>
    <t>3.70</t>
  </si>
  <si>
    <t>3.30</t>
  </si>
  <si>
    <t>3.10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</si>
</sst>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textRotation="90" wrapText="1"/>
    </xf>
    <xf numFmtId="0" fontId="6" fillId="0" borderId="10" xfId="0" applyFont="1" applyBorder="1" applyAlignment="1">
      <alignment textRotation="90"/>
    </xf>
    <xf numFmtId="168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textRotation="90"/>
    </xf>
    <xf numFmtId="0" fontId="2" fillId="0" borderId="10" xfId="0" applyNumberFormat="1" applyFont="1" applyBorder="1" applyAlignment="1">
      <alignment textRotation="90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57">
      <alignment/>
      <protection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19" sqref="F19"/>
    </sheetView>
  </sheetViews>
  <sheetFormatPr defaultColWidth="9.140625" defaultRowHeight="12.75"/>
  <cols>
    <col min="1" max="1" width="4.28125" style="69" customWidth="1"/>
    <col min="2" max="16384" width="9.140625" style="69" customWidth="1"/>
  </cols>
  <sheetData>
    <row r="1" spans="1:2" ht="13.5">
      <c r="A1" s="69">
        <v>1</v>
      </c>
      <c r="B1" s="70" t="s">
        <v>158</v>
      </c>
    </row>
    <row r="2" ht="13.5">
      <c r="B2" s="70" t="s">
        <v>159</v>
      </c>
    </row>
    <row r="3" ht="13.5">
      <c r="B3" s="70" t="s">
        <v>160</v>
      </c>
    </row>
    <row r="4" ht="13.5">
      <c r="B4" s="70"/>
    </row>
    <row r="5" spans="1:2" ht="13.5">
      <c r="A5" s="69">
        <v>2</v>
      </c>
      <c r="B5" s="70" t="s">
        <v>161</v>
      </c>
    </row>
    <row r="6" ht="13.5">
      <c r="B6" s="70"/>
    </row>
    <row r="7" spans="1:2" ht="13.5">
      <c r="A7" s="69">
        <v>3</v>
      </c>
      <c r="B7" s="70" t="s">
        <v>162</v>
      </c>
    </row>
    <row r="8" ht="13.5">
      <c r="B8" s="70"/>
    </row>
    <row r="9" spans="1:2" ht="13.5">
      <c r="A9" s="69">
        <v>4</v>
      </c>
      <c r="B9" s="70" t="s">
        <v>165</v>
      </c>
    </row>
    <row r="10" ht="13.5">
      <c r="B10" s="70" t="s">
        <v>164</v>
      </c>
    </row>
    <row r="11" ht="13.5">
      <c r="B11" s="70"/>
    </row>
    <row r="12" spans="1:2" ht="13.5">
      <c r="A12" s="69">
        <v>5</v>
      </c>
      <c r="B12" s="70" t="s">
        <v>163</v>
      </c>
    </row>
    <row r="13" ht="13.5">
      <c r="B13" s="70"/>
    </row>
    <row r="14" spans="1:2" ht="13.5">
      <c r="A14" s="69">
        <v>6</v>
      </c>
      <c r="B14" s="70" t="s">
        <v>168</v>
      </c>
    </row>
    <row r="15" ht="13.5">
      <c r="B15" s="70" t="s">
        <v>166</v>
      </c>
    </row>
    <row r="16" ht="13.5">
      <c r="B16" s="70" t="s">
        <v>169</v>
      </c>
    </row>
    <row r="17" ht="13.5">
      <c r="B17" s="70" t="s">
        <v>167</v>
      </c>
    </row>
    <row r="18" ht="13.5">
      <c r="B18" s="70"/>
    </row>
    <row r="19" spans="1:13" ht="13.5">
      <c r="A19" s="69">
        <v>7</v>
      </c>
      <c r="B19" s="71" t="s">
        <v>170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2:13" ht="13.5">
      <c r="B20" s="73" t="s">
        <v>171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161"/>
  <sheetViews>
    <sheetView workbookViewId="0" topLeftCell="C142">
      <selection activeCell="R146" sqref="R146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17" customWidth="1"/>
    <col min="7" max="15" width="7.28125" style="21" customWidth="1"/>
    <col min="16" max="16" width="9.140625" style="21" customWidth="1"/>
    <col min="17" max="17" width="9.140625" style="54" customWidth="1"/>
    <col min="18" max="18" width="20.7109375" style="54" customWidth="1"/>
    <col min="19" max="19" width="9.140625" style="54" customWidth="1"/>
    <col min="20" max="16384" width="9.140625" style="21" customWidth="1"/>
  </cols>
  <sheetData>
    <row r="1" spans="1:2" ht="12">
      <c r="A1" s="56" t="s">
        <v>174</v>
      </c>
      <c r="B1" s="56"/>
    </row>
    <row r="2" spans="1:6" ht="12">
      <c r="A2" s="24" t="s">
        <v>69</v>
      </c>
      <c r="B2" s="24"/>
      <c r="C2" s="28" t="s">
        <v>74</v>
      </c>
      <c r="D2" s="27" t="s">
        <v>75</v>
      </c>
      <c r="E2" s="14" t="s">
        <v>76</v>
      </c>
      <c r="F2" s="17" t="s">
        <v>77</v>
      </c>
    </row>
    <row r="3" spans="1:4" ht="12">
      <c r="A3" s="56" t="s">
        <v>11</v>
      </c>
      <c r="B3" s="56"/>
      <c r="D3" s="34" t="s">
        <v>132</v>
      </c>
    </row>
    <row r="4" spans="1:19" ht="12">
      <c r="A4" s="22">
        <v>1</v>
      </c>
      <c r="B4" s="22"/>
      <c r="C4" s="40" t="e">
        <f aca="true" t="shared" si="0" ref="C4:C20">VLOOKUP($B4,$Q$4:$S$20,2,FALSE)</f>
        <v>#N/A</v>
      </c>
      <c r="D4" s="40" t="e">
        <f aca="true" t="shared" si="1" ref="D4:D20">VLOOKUP($B4,$Q$4:$S$20,3,FALSE)</f>
        <v>#N/A</v>
      </c>
      <c r="E4" s="27"/>
      <c r="F4" s="27"/>
      <c r="Q4">
        <v>1</v>
      </c>
      <c r="S4" s="55" t="s">
        <v>17</v>
      </c>
    </row>
    <row r="5" spans="1:19" ht="12">
      <c r="A5" s="22">
        <v>2</v>
      </c>
      <c r="B5" s="22"/>
      <c r="C5" s="40" t="e">
        <f t="shared" si="0"/>
        <v>#N/A</v>
      </c>
      <c r="D5" s="40" t="e">
        <f t="shared" si="1"/>
        <v>#N/A</v>
      </c>
      <c r="E5" s="27"/>
      <c r="F5" s="27"/>
      <c r="Q5">
        <v>2</v>
      </c>
      <c r="R5" t="s">
        <v>648</v>
      </c>
      <c r="S5" s="55" t="s">
        <v>18</v>
      </c>
    </row>
    <row r="6" spans="1:19" ht="12">
      <c r="A6" s="22">
        <v>3</v>
      </c>
      <c r="B6" s="22"/>
      <c r="C6" s="40" t="e">
        <f t="shared" si="0"/>
        <v>#N/A</v>
      </c>
      <c r="D6" s="40" t="e">
        <f t="shared" si="1"/>
        <v>#N/A</v>
      </c>
      <c r="E6" s="27"/>
      <c r="F6" s="27"/>
      <c r="Q6">
        <v>3</v>
      </c>
      <c r="R6"/>
      <c r="S6" s="55" t="s">
        <v>19</v>
      </c>
    </row>
    <row r="7" spans="1:19" ht="12">
      <c r="A7" s="22">
        <v>4</v>
      </c>
      <c r="B7" s="22"/>
      <c r="C7" s="40" t="e">
        <f t="shared" si="0"/>
        <v>#N/A</v>
      </c>
      <c r="D7" s="40" t="e">
        <f t="shared" si="1"/>
        <v>#N/A</v>
      </c>
      <c r="E7" s="27"/>
      <c r="F7" s="27"/>
      <c r="Q7">
        <v>4</v>
      </c>
      <c r="R7" t="s">
        <v>649</v>
      </c>
      <c r="S7" s="55" t="s">
        <v>20</v>
      </c>
    </row>
    <row r="8" spans="1:19" ht="12">
      <c r="A8" s="22">
        <v>5</v>
      </c>
      <c r="B8" s="22"/>
      <c r="C8" s="40" t="e">
        <f t="shared" si="0"/>
        <v>#N/A</v>
      </c>
      <c r="D8" s="40" t="e">
        <f t="shared" si="1"/>
        <v>#N/A</v>
      </c>
      <c r="E8" s="27"/>
      <c r="F8" s="27"/>
      <c r="Q8">
        <v>5</v>
      </c>
      <c r="R8" t="s">
        <v>638</v>
      </c>
      <c r="S8" s="55" t="s">
        <v>21</v>
      </c>
    </row>
    <row r="9" spans="1:19" ht="12">
      <c r="A9" s="22">
        <v>6</v>
      </c>
      <c r="B9" s="22"/>
      <c r="C9" s="40" t="e">
        <f t="shared" si="0"/>
        <v>#N/A</v>
      </c>
      <c r="D9" s="40" t="e">
        <f t="shared" si="1"/>
        <v>#N/A</v>
      </c>
      <c r="E9" s="27"/>
      <c r="F9" s="27"/>
      <c r="Q9">
        <v>6</v>
      </c>
      <c r="R9"/>
      <c r="S9" s="55" t="s">
        <v>23</v>
      </c>
    </row>
    <row r="10" spans="1:19" ht="12">
      <c r="A10" s="22">
        <v>7</v>
      </c>
      <c r="B10" s="22"/>
      <c r="C10" s="40" t="e">
        <f t="shared" si="0"/>
        <v>#N/A</v>
      </c>
      <c r="D10" s="40" t="e">
        <f t="shared" si="1"/>
        <v>#N/A</v>
      </c>
      <c r="E10" s="27"/>
      <c r="F10" s="27"/>
      <c r="Q10">
        <v>7</v>
      </c>
      <c r="R10" t="s">
        <v>650</v>
      </c>
      <c r="S10" s="55" t="s">
        <v>24</v>
      </c>
    </row>
    <row r="11" spans="1:19" ht="12">
      <c r="A11" s="22">
        <v>8</v>
      </c>
      <c r="B11" s="22"/>
      <c r="C11" s="40" t="e">
        <f t="shared" si="0"/>
        <v>#N/A</v>
      </c>
      <c r="D11" s="40" t="e">
        <f t="shared" si="1"/>
        <v>#N/A</v>
      </c>
      <c r="E11" s="27"/>
      <c r="F11" s="27"/>
      <c r="Q11">
        <v>8</v>
      </c>
      <c r="R11" t="s">
        <v>651</v>
      </c>
      <c r="S11" s="55" t="s">
        <v>71</v>
      </c>
    </row>
    <row r="12" spans="1:19" ht="12">
      <c r="A12" s="22">
        <v>9</v>
      </c>
      <c r="B12" s="22"/>
      <c r="C12" s="40" t="e">
        <f t="shared" si="0"/>
        <v>#N/A</v>
      </c>
      <c r="D12" s="40" t="e">
        <f t="shared" si="1"/>
        <v>#N/A</v>
      </c>
      <c r="E12" s="27"/>
      <c r="F12" s="27"/>
      <c r="Q12">
        <v>9</v>
      </c>
      <c r="R12" t="s">
        <v>652</v>
      </c>
      <c r="S12" s="55" t="s">
        <v>25</v>
      </c>
    </row>
    <row r="13" spans="1:19" ht="12">
      <c r="A13" s="22">
        <v>10</v>
      </c>
      <c r="B13" s="22"/>
      <c r="C13" s="40" t="e">
        <f t="shared" si="0"/>
        <v>#N/A</v>
      </c>
      <c r="D13" s="40" t="e">
        <f t="shared" si="1"/>
        <v>#N/A</v>
      </c>
      <c r="E13" s="27"/>
      <c r="F13" s="27"/>
      <c r="Q13">
        <v>10</v>
      </c>
      <c r="R13" t="s">
        <v>653</v>
      </c>
      <c r="S13" s="55" t="s">
        <v>26</v>
      </c>
    </row>
    <row r="14" spans="1:19" ht="12">
      <c r="A14" s="22">
        <v>11</v>
      </c>
      <c r="B14" s="22"/>
      <c r="C14" s="40" t="e">
        <f t="shared" si="0"/>
        <v>#N/A</v>
      </c>
      <c r="D14" s="40" t="e">
        <f t="shared" si="1"/>
        <v>#N/A</v>
      </c>
      <c r="E14" s="27"/>
      <c r="F14" s="27"/>
      <c r="Q14">
        <v>11</v>
      </c>
      <c r="R14" t="s">
        <v>654</v>
      </c>
      <c r="S14" s="55" t="s">
        <v>72</v>
      </c>
    </row>
    <row r="15" spans="1:19" ht="12">
      <c r="A15" s="22">
        <v>12</v>
      </c>
      <c r="B15" s="22"/>
      <c r="C15" s="40" t="e">
        <f t="shared" si="0"/>
        <v>#N/A</v>
      </c>
      <c r="D15" s="40" t="e">
        <f t="shared" si="1"/>
        <v>#N/A</v>
      </c>
      <c r="E15" s="27"/>
      <c r="F15" s="27"/>
      <c r="Q15">
        <v>12</v>
      </c>
      <c r="R15" t="s">
        <v>645</v>
      </c>
      <c r="S15" s="55" t="s">
        <v>27</v>
      </c>
    </row>
    <row r="16" spans="1:19" ht="12">
      <c r="A16" s="22">
        <v>13</v>
      </c>
      <c r="B16" s="22"/>
      <c r="C16" s="40" t="e">
        <f t="shared" si="0"/>
        <v>#N/A</v>
      </c>
      <c r="D16" s="40" t="e">
        <f t="shared" si="1"/>
        <v>#N/A</v>
      </c>
      <c r="E16" s="27"/>
      <c r="F16" s="27"/>
      <c r="Q16">
        <v>13</v>
      </c>
      <c r="R16"/>
      <c r="S16" s="55" t="s">
        <v>73</v>
      </c>
    </row>
    <row r="17" spans="1:19" ht="12">
      <c r="A17" s="22">
        <v>14</v>
      </c>
      <c r="B17" s="22"/>
      <c r="C17" s="40" t="e">
        <f t="shared" si="0"/>
        <v>#N/A</v>
      </c>
      <c r="D17" s="40" t="e">
        <f t="shared" si="1"/>
        <v>#N/A</v>
      </c>
      <c r="E17" s="27"/>
      <c r="F17" s="27"/>
      <c r="Q17">
        <v>14</v>
      </c>
      <c r="R17" t="s">
        <v>655</v>
      </c>
      <c r="S17" s="55" t="s">
        <v>29</v>
      </c>
    </row>
    <row r="18" spans="1:19" ht="12">
      <c r="A18" s="22">
        <v>15</v>
      </c>
      <c r="B18" s="22"/>
      <c r="C18" s="40" t="e">
        <f t="shared" si="0"/>
        <v>#N/A</v>
      </c>
      <c r="D18" s="40" t="e">
        <f t="shared" si="1"/>
        <v>#N/A</v>
      </c>
      <c r="E18" s="27"/>
      <c r="F18" s="27"/>
      <c r="Q18">
        <v>15</v>
      </c>
      <c r="R18" t="s">
        <v>656</v>
      </c>
      <c r="S18" s="55" t="s">
        <v>30</v>
      </c>
    </row>
    <row r="19" spans="1:19" ht="12">
      <c r="A19" s="22">
        <v>16</v>
      </c>
      <c r="B19" s="22"/>
      <c r="C19" s="40" t="e">
        <f t="shared" si="0"/>
        <v>#N/A</v>
      </c>
      <c r="D19" s="40" t="e">
        <f t="shared" si="1"/>
        <v>#N/A</v>
      </c>
      <c r="E19" s="27"/>
      <c r="F19" s="27"/>
      <c r="Q19">
        <v>16</v>
      </c>
      <c r="R19" t="s">
        <v>657</v>
      </c>
      <c r="S19" s="55" t="s">
        <v>31</v>
      </c>
    </row>
    <row r="20" spans="1:19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F20" s="27"/>
      <c r="Q20" s="50"/>
      <c r="R20" s="49"/>
      <c r="S20" s="49"/>
    </row>
    <row r="21" spans="1:15" ht="12.75" thickBot="1">
      <c r="A21" s="25"/>
      <c r="B21" s="25"/>
      <c r="C21" s="30"/>
      <c r="D21" s="30"/>
      <c r="E21" s="16"/>
      <c r="F21" s="19"/>
      <c r="G21" s="60"/>
      <c r="H21" s="60"/>
      <c r="I21" s="60"/>
      <c r="J21" s="60"/>
      <c r="K21" s="60"/>
      <c r="L21" s="60"/>
      <c r="M21" s="60"/>
      <c r="N21" s="60"/>
      <c r="O21" s="60"/>
    </row>
    <row r="23" spans="1:4" ht="12">
      <c r="A23" s="56" t="s">
        <v>12</v>
      </c>
      <c r="B23" s="56"/>
      <c r="D23" s="34" t="s">
        <v>89</v>
      </c>
    </row>
    <row r="24" spans="1:19" ht="12">
      <c r="A24" s="22">
        <v>1</v>
      </c>
      <c r="B24" s="22"/>
      <c r="C24" s="40" t="e">
        <f aca="true" t="shared" si="2" ref="C24:C40">VLOOKUP($B24,$Q$24:$S$40,2,FALSE)</f>
        <v>#N/A</v>
      </c>
      <c r="D24" s="40" t="e">
        <f aca="true" t="shared" si="3" ref="D24:D40">VLOOKUP($B24,$Q$24:$S$40,3,FALSE)</f>
        <v>#N/A</v>
      </c>
      <c r="F24" s="27"/>
      <c r="Q24">
        <v>1</v>
      </c>
      <c r="R24"/>
      <c r="S24" s="55" t="s">
        <v>17</v>
      </c>
    </row>
    <row r="25" spans="1:19" ht="12">
      <c r="A25" s="22">
        <v>2</v>
      </c>
      <c r="B25" s="22"/>
      <c r="C25" s="40" t="e">
        <f t="shared" si="2"/>
        <v>#N/A</v>
      </c>
      <c r="D25" s="40" t="e">
        <f t="shared" si="3"/>
        <v>#N/A</v>
      </c>
      <c r="F25" s="27"/>
      <c r="Q25">
        <v>2</v>
      </c>
      <c r="S25" s="55" t="s">
        <v>18</v>
      </c>
    </row>
    <row r="26" spans="1:19" ht="12">
      <c r="A26" s="22">
        <v>3</v>
      </c>
      <c r="B26" s="22"/>
      <c r="C26" s="40" t="e">
        <f t="shared" si="2"/>
        <v>#N/A</v>
      </c>
      <c r="D26" s="40" t="e">
        <f t="shared" si="3"/>
        <v>#N/A</v>
      </c>
      <c r="F26" s="27"/>
      <c r="Q26">
        <v>3</v>
      </c>
      <c r="R26" t="s">
        <v>674</v>
      </c>
      <c r="S26" s="55" t="s">
        <v>19</v>
      </c>
    </row>
    <row r="27" spans="1:19" ht="12">
      <c r="A27" s="22">
        <v>4</v>
      </c>
      <c r="B27" s="22"/>
      <c r="C27" s="40" t="e">
        <f t="shared" si="2"/>
        <v>#N/A</v>
      </c>
      <c r="D27" s="40" t="e">
        <f t="shared" si="3"/>
        <v>#N/A</v>
      </c>
      <c r="F27" s="27"/>
      <c r="Q27">
        <v>4</v>
      </c>
      <c r="R27"/>
      <c r="S27" s="55" t="s">
        <v>20</v>
      </c>
    </row>
    <row r="28" spans="1:19" ht="12">
      <c r="A28" s="22">
        <v>5</v>
      </c>
      <c r="B28" s="22"/>
      <c r="C28" s="40" t="e">
        <f t="shared" si="2"/>
        <v>#N/A</v>
      </c>
      <c r="D28" s="40" t="e">
        <f t="shared" si="3"/>
        <v>#N/A</v>
      </c>
      <c r="F28" s="27"/>
      <c r="Q28">
        <v>5</v>
      </c>
      <c r="R28" t="s">
        <v>675</v>
      </c>
      <c r="S28" s="55" t="s">
        <v>21</v>
      </c>
    </row>
    <row r="29" spans="1:19" ht="12">
      <c r="A29" s="22">
        <v>6</v>
      </c>
      <c r="B29" s="22"/>
      <c r="C29" s="40" t="e">
        <f t="shared" si="2"/>
        <v>#N/A</v>
      </c>
      <c r="D29" s="40" t="e">
        <f t="shared" si="3"/>
        <v>#N/A</v>
      </c>
      <c r="F29" s="27"/>
      <c r="Q29">
        <v>6</v>
      </c>
      <c r="R29"/>
      <c r="S29" s="55" t="s">
        <v>23</v>
      </c>
    </row>
    <row r="30" spans="1:19" ht="12">
      <c r="A30" s="22">
        <v>7</v>
      </c>
      <c r="B30" s="22"/>
      <c r="C30" s="40" t="e">
        <f t="shared" si="2"/>
        <v>#N/A</v>
      </c>
      <c r="D30" s="40" t="e">
        <f t="shared" si="3"/>
        <v>#N/A</v>
      </c>
      <c r="F30" s="27"/>
      <c r="Q30">
        <v>7</v>
      </c>
      <c r="R30"/>
      <c r="S30" s="55" t="s">
        <v>24</v>
      </c>
    </row>
    <row r="31" spans="1:19" ht="12">
      <c r="A31" s="22">
        <v>8</v>
      </c>
      <c r="B31" s="22"/>
      <c r="C31" s="40" t="e">
        <f t="shared" si="2"/>
        <v>#N/A</v>
      </c>
      <c r="D31" s="40" t="e">
        <f t="shared" si="3"/>
        <v>#N/A</v>
      </c>
      <c r="F31" s="27"/>
      <c r="Q31">
        <v>8</v>
      </c>
      <c r="R31" t="s">
        <v>676</v>
      </c>
      <c r="S31" s="55" t="s">
        <v>71</v>
      </c>
    </row>
    <row r="32" spans="1:19" ht="12">
      <c r="A32" s="22">
        <v>9</v>
      </c>
      <c r="B32" s="22"/>
      <c r="C32" s="40" t="e">
        <f t="shared" si="2"/>
        <v>#N/A</v>
      </c>
      <c r="D32" s="40" t="e">
        <f t="shared" si="3"/>
        <v>#N/A</v>
      </c>
      <c r="F32" s="27"/>
      <c r="Q32">
        <v>9</v>
      </c>
      <c r="R32" t="s">
        <v>677</v>
      </c>
      <c r="S32" s="55" t="s">
        <v>25</v>
      </c>
    </row>
    <row r="33" spans="1:19" ht="12">
      <c r="A33" s="22">
        <v>10</v>
      </c>
      <c r="B33" s="22"/>
      <c r="C33" s="40" t="e">
        <f t="shared" si="2"/>
        <v>#N/A</v>
      </c>
      <c r="D33" s="40" t="e">
        <f t="shared" si="3"/>
        <v>#N/A</v>
      </c>
      <c r="F33" s="27"/>
      <c r="Q33">
        <v>10</v>
      </c>
      <c r="R33" t="s">
        <v>678</v>
      </c>
      <c r="S33" s="55" t="s">
        <v>26</v>
      </c>
    </row>
    <row r="34" spans="1:19" ht="12">
      <c r="A34" s="22">
        <v>11</v>
      </c>
      <c r="B34" s="22"/>
      <c r="C34" s="40" t="e">
        <f t="shared" si="2"/>
        <v>#N/A</v>
      </c>
      <c r="D34" s="40" t="e">
        <f t="shared" si="3"/>
        <v>#N/A</v>
      </c>
      <c r="F34" s="27"/>
      <c r="Q34">
        <v>11</v>
      </c>
      <c r="R34" t="s">
        <v>679</v>
      </c>
      <c r="S34" s="55" t="s">
        <v>72</v>
      </c>
    </row>
    <row r="35" spans="1:19" ht="12">
      <c r="A35" s="22">
        <v>12</v>
      </c>
      <c r="B35" s="22"/>
      <c r="C35" s="40" t="e">
        <f t="shared" si="2"/>
        <v>#N/A</v>
      </c>
      <c r="D35" s="40" t="e">
        <f t="shared" si="3"/>
        <v>#N/A</v>
      </c>
      <c r="F35" s="27"/>
      <c r="Q35">
        <v>12</v>
      </c>
      <c r="R35"/>
      <c r="S35" s="55" t="s">
        <v>27</v>
      </c>
    </row>
    <row r="36" spans="1:19" ht="12">
      <c r="A36" s="22">
        <v>13</v>
      </c>
      <c r="B36" s="22"/>
      <c r="C36" s="40" t="e">
        <f t="shared" si="2"/>
        <v>#N/A</v>
      </c>
      <c r="D36" s="40" t="e">
        <f t="shared" si="3"/>
        <v>#N/A</v>
      </c>
      <c r="F36" s="27"/>
      <c r="Q36">
        <v>13</v>
      </c>
      <c r="R36"/>
      <c r="S36" s="55" t="s">
        <v>73</v>
      </c>
    </row>
    <row r="37" spans="1:19" ht="12">
      <c r="A37" s="22">
        <v>14</v>
      </c>
      <c r="B37" s="22"/>
      <c r="C37" s="40" t="e">
        <f t="shared" si="2"/>
        <v>#N/A</v>
      </c>
      <c r="D37" s="40" t="e">
        <f t="shared" si="3"/>
        <v>#N/A</v>
      </c>
      <c r="F37" s="27"/>
      <c r="Q37">
        <v>14</v>
      </c>
      <c r="R37"/>
      <c r="S37" s="55" t="s">
        <v>29</v>
      </c>
    </row>
    <row r="38" spans="1:19" ht="12">
      <c r="A38" s="22">
        <v>15</v>
      </c>
      <c r="B38" s="22"/>
      <c r="C38" s="40" t="e">
        <f t="shared" si="2"/>
        <v>#N/A</v>
      </c>
      <c r="D38" s="40" t="e">
        <f t="shared" si="3"/>
        <v>#N/A</v>
      </c>
      <c r="F38" s="27"/>
      <c r="Q38">
        <v>15</v>
      </c>
      <c r="R38" t="s">
        <v>680</v>
      </c>
      <c r="S38" s="55" t="s">
        <v>30</v>
      </c>
    </row>
    <row r="39" spans="1:19" ht="12">
      <c r="A39" s="22">
        <v>16</v>
      </c>
      <c r="B39" s="22"/>
      <c r="C39" s="40" t="e">
        <f t="shared" si="2"/>
        <v>#N/A</v>
      </c>
      <c r="D39" s="40" t="e">
        <f t="shared" si="3"/>
        <v>#N/A</v>
      </c>
      <c r="F39" s="27"/>
      <c r="Q39">
        <v>16</v>
      </c>
      <c r="R39" t="s">
        <v>681</v>
      </c>
      <c r="S39" s="55" t="s">
        <v>31</v>
      </c>
    </row>
    <row r="40" spans="1:19" ht="12">
      <c r="A40" s="24">
        <v>17</v>
      </c>
      <c r="B40" s="22"/>
      <c r="C40" s="40" t="e">
        <f t="shared" si="2"/>
        <v>#N/A</v>
      </c>
      <c r="D40" s="40" t="e">
        <f t="shared" si="3"/>
        <v>#N/A</v>
      </c>
      <c r="F40" s="27"/>
      <c r="Q40" s="50"/>
      <c r="R40" s="49"/>
      <c r="S40" s="49"/>
    </row>
    <row r="41" spans="1:15" ht="12.75" thickBot="1">
      <c r="A41" s="25"/>
      <c r="B41" s="25"/>
      <c r="C41" s="30"/>
      <c r="D41" s="30"/>
      <c r="E41" s="16"/>
      <c r="F41" s="19"/>
      <c r="G41" s="60"/>
      <c r="H41" s="60"/>
      <c r="I41" s="60"/>
      <c r="J41" s="60"/>
      <c r="K41" s="60"/>
      <c r="L41" s="60"/>
      <c r="M41" s="60"/>
      <c r="N41" s="60"/>
      <c r="O41" s="60"/>
    </row>
    <row r="43" spans="1:4" ht="12">
      <c r="A43" s="56" t="s">
        <v>13</v>
      </c>
      <c r="B43" s="56"/>
      <c r="D43" s="34" t="s">
        <v>94</v>
      </c>
    </row>
    <row r="44" spans="1:19" ht="12">
      <c r="A44" s="22">
        <v>1</v>
      </c>
      <c r="B44" s="22"/>
      <c r="C44" s="40" t="e">
        <f aca="true" t="shared" si="4" ref="C44:C60">VLOOKUP($B44,$Q$41:$S$60,2,FALSE)</f>
        <v>#N/A</v>
      </c>
      <c r="D44" s="40" t="e">
        <f aca="true" t="shared" si="5" ref="D44:D60">VLOOKUP($B44,$Q$41:$S$60,3,FALSE)</f>
        <v>#N/A</v>
      </c>
      <c r="F44" s="27"/>
      <c r="Q44">
        <v>1</v>
      </c>
      <c r="S44" s="55" t="s">
        <v>17</v>
      </c>
    </row>
    <row r="45" spans="1:19" ht="12">
      <c r="A45" s="22">
        <v>2</v>
      </c>
      <c r="B45" s="22"/>
      <c r="C45" s="40" t="e">
        <f t="shared" si="4"/>
        <v>#N/A</v>
      </c>
      <c r="D45" s="40" t="e">
        <f t="shared" si="5"/>
        <v>#N/A</v>
      </c>
      <c r="F45" s="27"/>
      <c r="Q45">
        <v>2</v>
      </c>
      <c r="R45" t="s">
        <v>658</v>
      </c>
      <c r="S45" s="55" t="s">
        <v>18</v>
      </c>
    </row>
    <row r="46" spans="1:19" ht="12">
      <c r="A46" s="22">
        <v>3</v>
      </c>
      <c r="B46" s="22"/>
      <c r="C46" s="40" t="e">
        <f t="shared" si="4"/>
        <v>#N/A</v>
      </c>
      <c r="D46" s="40" t="e">
        <f t="shared" si="5"/>
        <v>#N/A</v>
      </c>
      <c r="F46" s="27"/>
      <c r="Q46">
        <v>3</v>
      </c>
      <c r="R46"/>
      <c r="S46" s="55" t="s">
        <v>19</v>
      </c>
    </row>
    <row r="47" spans="1:19" ht="12">
      <c r="A47" s="22">
        <v>4</v>
      </c>
      <c r="B47" s="22"/>
      <c r="C47" s="40" t="e">
        <f t="shared" si="4"/>
        <v>#N/A</v>
      </c>
      <c r="D47" s="40" t="e">
        <f t="shared" si="5"/>
        <v>#N/A</v>
      </c>
      <c r="F47" s="27"/>
      <c r="Q47">
        <v>4</v>
      </c>
      <c r="R47" t="s">
        <v>659</v>
      </c>
      <c r="S47" s="55" t="s">
        <v>20</v>
      </c>
    </row>
    <row r="48" spans="1:19" ht="12">
      <c r="A48" s="22">
        <v>5</v>
      </c>
      <c r="B48" s="22"/>
      <c r="C48" s="40" t="e">
        <f t="shared" si="4"/>
        <v>#N/A</v>
      </c>
      <c r="D48" s="40" t="e">
        <f t="shared" si="5"/>
        <v>#N/A</v>
      </c>
      <c r="F48" s="27"/>
      <c r="Q48">
        <v>5</v>
      </c>
      <c r="R48" t="s">
        <v>638</v>
      </c>
      <c r="S48" s="55" t="s">
        <v>21</v>
      </c>
    </row>
    <row r="49" spans="1:19" ht="12">
      <c r="A49" s="22">
        <v>6</v>
      </c>
      <c r="B49" s="22"/>
      <c r="C49" s="40" t="e">
        <f t="shared" si="4"/>
        <v>#N/A</v>
      </c>
      <c r="D49" s="40" t="e">
        <f t="shared" si="5"/>
        <v>#N/A</v>
      </c>
      <c r="F49" s="27"/>
      <c r="Q49">
        <v>6</v>
      </c>
      <c r="R49" t="s">
        <v>588</v>
      </c>
      <c r="S49" s="55" t="s">
        <v>23</v>
      </c>
    </row>
    <row r="50" spans="1:19" ht="12">
      <c r="A50" s="22">
        <v>7</v>
      </c>
      <c r="B50" s="22"/>
      <c r="C50" s="40" t="e">
        <f t="shared" si="4"/>
        <v>#N/A</v>
      </c>
      <c r="D50" s="40" t="e">
        <f t="shared" si="5"/>
        <v>#N/A</v>
      </c>
      <c r="F50" s="27"/>
      <c r="Q50">
        <v>7</v>
      </c>
      <c r="R50" t="s">
        <v>660</v>
      </c>
      <c r="S50" s="55" t="s">
        <v>24</v>
      </c>
    </row>
    <row r="51" spans="1:19" ht="12">
      <c r="A51" s="22">
        <v>8</v>
      </c>
      <c r="B51" s="22"/>
      <c r="C51" s="40" t="e">
        <f t="shared" si="4"/>
        <v>#N/A</v>
      </c>
      <c r="D51" s="40" t="e">
        <f t="shared" si="5"/>
        <v>#N/A</v>
      </c>
      <c r="F51" s="27"/>
      <c r="Q51">
        <v>8</v>
      </c>
      <c r="R51" t="s">
        <v>590</v>
      </c>
      <c r="S51" s="55" t="s">
        <v>71</v>
      </c>
    </row>
    <row r="52" spans="1:19" ht="12">
      <c r="A52" s="22">
        <v>9</v>
      </c>
      <c r="B52" s="22"/>
      <c r="C52" s="40" t="e">
        <f t="shared" si="4"/>
        <v>#N/A</v>
      </c>
      <c r="D52" s="40" t="e">
        <f t="shared" si="5"/>
        <v>#N/A</v>
      </c>
      <c r="F52" s="27"/>
      <c r="Q52">
        <v>9</v>
      </c>
      <c r="R52" t="s">
        <v>652</v>
      </c>
      <c r="S52" s="55" t="s">
        <v>25</v>
      </c>
    </row>
    <row r="53" spans="1:19" ht="12">
      <c r="A53" s="22">
        <v>10</v>
      </c>
      <c r="B53" s="22"/>
      <c r="C53" s="40" t="e">
        <f t="shared" si="4"/>
        <v>#N/A</v>
      </c>
      <c r="D53" s="40" t="e">
        <f t="shared" si="5"/>
        <v>#N/A</v>
      </c>
      <c r="F53" s="27"/>
      <c r="Q53">
        <v>10</v>
      </c>
      <c r="R53" t="s">
        <v>661</v>
      </c>
      <c r="S53" s="55" t="s">
        <v>26</v>
      </c>
    </row>
    <row r="54" spans="1:19" ht="12">
      <c r="A54" s="22">
        <v>11</v>
      </c>
      <c r="B54" s="22"/>
      <c r="C54" s="40" t="e">
        <f t="shared" si="4"/>
        <v>#N/A</v>
      </c>
      <c r="D54" s="40" t="e">
        <f t="shared" si="5"/>
        <v>#N/A</v>
      </c>
      <c r="F54" s="27"/>
      <c r="Q54">
        <v>11</v>
      </c>
      <c r="R54" t="s">
        <v>662</v>
      </c>
      <c r="S54" s="55" t="s">
        <v>72</v>
      </c>
    </row>
    <row r="55" spans="1:19" ht="12">
      <c r="A55" s="22">
        <v>12</v>
      </c>
      <c r="B55" s="22"/>
      <c r="C55" s="40" t="e">
        <f t="shared" si="4"/>
        <v>#N/A</v>
      </c>
      <c r="D55" s="40" t="e">
        <f t="shared" si="5"/>
        <v>#N/A</v>
      </c>
      <c r="F55" s="27"/>
      <c r="Q55">
        <v>12</v>
      </c>
      <c r="R55" t="s">
        <v>663</v>
      </c>
      <c r="S55" s="55" t="s">
        <v>27</v>
      </c>
    </row>
    <row r="56" spans="1:19" ht="12">
      <c r="A56" s="22">
        <v>13</v>
      </c>
      <c r="B56" s="22"/>
      <c r="C56" s="40" t="e">
        <f t="shared" si="4"/>
        <v>#N/A</v>
      </c>
      <c r="D56" s="40" t="e">
        <f t="shared" si="5"/>
        <v>#N/A</v>
      </c>
      <c r="F56" s="27"/>
      <c r="Q56">
        <v>13</v>
      </c>
      <c r="R56"/>
      <c r="S56" s="55" t="s">
        <v>73</v>
      </c>
    </row>
    <row r="57" spans="1:19" ht="12">
      <c r="A57" s="22">
        <v>14</v>
      </c>
      <c r="B57" s="22"/>
      <c r="C57" s="40" t="e">
        <f t="shared" si="4"/>
        <v>#N/A</v>
      </c>
      <c r="D57" s="40" t="e">
        <f t="shared" si="5"/>
        <v>#N/A</v>
      </c>
      <c r="F57" s="27"/>
      <c r="Q57">
        <v>14</v>
      </c>
      <c r="R57" t="s">
        <v>664</v>
      </c>
      <c r="S57" s="55" t="s">
        <v>29</v>
      </c>
    </row>
    <row r="58" spans="1:19" ht="12">
      <c r="A58" s="22">
        <v>15</v>
      </c>
      <c r="B58" s="22"/>
      <c r="C58" s="40" t="e">
        <f t="shared" si="4"/>
        <v>#N/A</v>
      </c>
      <c r="D58" s="40" t="e">
        <f t="shared" si="5"/>
        <v>#N/A</v>
      </c>
      <c r="F58" s="27"/>
      <c r="Q58">
        <v>15</v>
      </c>
      <c r="R58" t="s">
        <v>665</v>
      </c>
      <c r="S58" s="55" t="s">
        <v>30</v>
      </c>
    </row>
    <row r="59" spans="1:19" ht="12">
      <c r="A59" s="22">
        <v>16</v>
      </c>
      <c r="B59" s="22"/>
      <c r="C59" s="40" t="e">
        <f t="shared" si="4"/>
        <v>#N/A</v>
      </c>
      <c r="D59" s="40" t="e">
        <f t="shared" si="5"/>
        <v>#N/A</v>
      </c>
      <c r="F59" s="27"/>
      <c r="Q59">
        <v>16</v>
      </c>
      <c r="R59" t="s">
        <v>620</v>
      </c>
      <c r="S59" s="55" t="s">
        <v>31</v>
      </c>
    </row>
    <row r="60" spans="1:19" ht="12">
      <c r="A60" s="24">
        <v>17</v>
      </c>
      <c r="B60" s="22"/>
      <c r="C60" s="40" t="e">
        <f t="shared" si="4"/>
        <v>#N/A</v>
      </c>
      <c r="D60" s="40" t="e">
        <f t="shared" si="5"/>
        <v>#N/A</v>
      </c>
      <c r="F60" s="27"/>
      <c r="Q60" s="50"/>
      <c r="R60" s="49"/>
      <c r="S60" s="49"/>
    </row>
    <row r="61" spans="1:15" ht="12.75" thickBot="1">
      <c r="A61" s="25"/>
      <c r="B61" s="25"/>
      <c r="C61" s="30"/>
      <c r="D61" s="30"/>
      <c r="E61" s="16"/>
      <c r="F61" s="19"/>
      <c r="G61" s="60"/>
      <c r="H61" s="60"/>
      <c r="I61" s="60"/>
      <c r="J61" s="60"/>
      <c r="K61" s="60"/>
      <c r="L61" s="60"/>
      <c r="M61" s="60"/>
      <c r="N61" s="60"/>
      <c r="O61" s="60"/>
    </row>
    <row r="63" spans="1:4" ht="12">
      <c r="A63" s="56" t="s">
        <v>39</v>
      </c>
      <c r="B63" s="56"/>
      <c r="D63" s="34" t="s">
        <v>101</v>
      </c>
    </row>
    <row r="64" spans="1:19" ht="12">
      <c r="A64" s="22">
        <v>1</v>
      </c>
      <c r="B64" s="22"/>
      <c r="C64" s="40" t="e">
        <f aca="true" t="shared" si="6" ref="C64:C80">VLOOKUP($B64,$Q$64:$S$80,2,FALSE)</f>
        <v>#N/A</v>
      </c>
      <c r="D64" s="40" t="e">
        <f aca="true" t="shared" si="7" ref="D64:D80">VLOOKUP($B64,$Q$64:$S$80,3,FALSE)</f>
        <v>#N/A</v>
      </c>
      <c r="F64" s="27"/>
      <c r="Q64">
        <v>1</v>
      </c>
      <c r="S64" s="55" t="s">
        <v>17</v>
      </c>
    </row>
    <row r="65" spans="1:19" ht="12">
      <c r="A65" s="22">
        <v>2</v>
      </c>
      <c r="B65" s="22"/>
      <c r="C65" s="40" t="e">
        <f t="shared" si="6"/>
        <v>#N/A</v>
      </c>
      <c r="D65" s="40" t="e">
        <f t="shared" si="7"/>
        <v>#N/A</v>
      </c>
      <c r="F65" s="27"/>
      <c r="Q65">
        <v>2</v>
      </c>
      <c r="R65" t="s">
        <v>666</v>
      </c>
      <c r="S65" s="55" t="s">
        <v>18</v>
      </c>
    </row>
    <row r="66" spans="1:19" ht="12">
      <c r="A66" s="22">
        <v>3</v>
      </c>
      <c r="B66" s="22"/>
      <c r="C66" s="40" t="e">
        <f t="shared" si="6"/>
        <v>#N/A</v>
      </c>
      <c r="D66" s="40" t="e">
        <f t="shared" si="7"/>
        <v>#N/A</v>
      </c>
      <c r="F66" s="27"/>
      <c r="Q66">
        <v>3</v>
      </c>
      <c r="R66" t="s">
        <v>636</v>
      </c>
      <c r="S66" s="55" t="s">
        <v>19</v>
      </c>
    </row>
    <row r="67" spans="1:19" ht="12">
      <c r="A67" s="22">
        <v>4</v>
      </c>
      <c r="B67" s="22"/>
      <c r="C67" s="40" t="e">
        <f t="shared" si="6"/>
        <v>#N/A</v>
      </c>
      <c r="D67" s="40" t="e">
        <f t="shared" si="7"/>
        <v>#N/A</v>
      </c>
      <c r="F67" s="27"/>
      <c r="Q67">
        <v>4</v>
      </c>
      <c r="R67" t="s">
        <v>596</v>
      </c>
      <c r="S67" s="55" t="s">
        <v>20</v>
      </c>
    </row>
    <row r="68" spans="1:19" ht="12">
      <c r="A68" s="22">
        <v>5</v>
      </c>
      <c r="B68" s="22"/>
      <c r="C68" s="40" t="e">
        <f t="shared" si="6"/>
        <v>#N/A</v>
      </c>
      <c r="D68" s="40" t="e">
        <f t="shared" si="7"/>
        <v>#N/A</v>
      </c>
      <c r="F68" s="27"/>
      <c r="Q68">
        <v>5</v>
      </c>
      <c r="R68"/>
      <c r="S68" s="55" t="s">
        <v>21</v>
      </c>
    </row>
    <row r="69" spans="1:19" ht="12">
      <c r="A69" s="22">
        <v>6</v>
      </c>
      <c r="B69" s="22"/>
      <c r="C69" s="40" t="e">
        <f t="shared" si="6"/>
        <v>#N/A</v>
      </c>
      <c r="D69" s="40" t="e">
        <f t="shared" si="7"/>
        <v>#N/A</v>
      </c>
      <c r="F69" s="27"/>
      <c r="Q69">
        <v>6</v>
      </c>
      <c r="R69" t="s">
        <v>667</v>
      </c>
      <c r="S69" s="55" t="s">
        <v>23</v>
      </c>
    </row>
    <row r="70" spans="1:19" ht="12">
      <c r="A70" s="22">
        <v>7</v>
      </c>
      <c r="B70" s="22"/>
      <c r="C70" s="40" t="e">
        <f t="shared" si="6"/>
        <v>#N/A</v>
      </c>
      <c r="D70" s="40" t="e">
        <f t="shared" si="7"/>
        <v>#N/A</v>
      </c>
      <c r="F70" s="27"/>
      <c r="Q70">
        <v>7</v>
      </c>
      <c r="R70" t="s">
        <v>668</v>
      </c>
      <c r="S70" s="55" t="s">
        <v>24</v>
      </c>
    </row>
    <row r="71" spans="1:19" ht="12">
      <c r="A71" s="22">
        <v>8</v>
      </c>
      <c r="B71" s="22"/>
      <c r="C71" s="40" t="e">
        <f t="shared" si="6"/>
        <v>#N/A</v>
      </c>
      <c r="D71" s="40" t="e">
        <f t="shared" si="7"/>
        <v>#N/A</v>
      </c>
      <c r="F71" s="27"/>
      <c r="Q71">
        <v>8</v>
      </c>
      <c r="R71" t="s">
        <v>669</v>
      </c>
      <c r="S71" s="55" t="s">
        <v>71</v>
      </c>
    </row>
    <row r="72" spans="1:19" ht="12">
      <c r="A72" s="22">
        <v>9</v>
      </c>
      <c r="B72" s="22"/>
      <c r="C72" s="40" t="e">
        <f t="shared" si="6"/>
        <v>#N/A</v>
      </c>
      <c r="D72" s="40" t="e">
        <f t="shared" si="7"/>
        <v>#N/A</v>
      </c>
      <c r="F72" s="27"/>
      <c r="Q72">
        <v>9</v>
      </c>
      <c r="R72" t="s">
        <v>670</v>
      </c>
      <c r="S72" s="55" t="s">
        <v>25</v>
      </c>
    </row>
    <row r="73" spans="1:19" ht="12">
      <c r="A73" s="22">
        <v>10</v>
      </c>
      <c r="B73" s="22"/>
      <c r="C73" s="40" t="e">
        <f t="shared" si="6"/>
        <v>#N/A</v>
      </c>
      <c r="D73" s="40" t="e">
        <f t="shared" si="7"/>
        <v>#N/A</v>
      </c>
      <c r="F73" s="27"/>
      <c r="Q73">
        <v>10</v>
      </c>
      <c r="R73" t="s">
        <v>671</v>
      </c>
      <c r="S73" s="55" t="s">
        <v>26</v>
      </c>
    </row>
    <row r="74" spans="1:19" ht="12">
      <c r="A74" s="22">
        <v>11</v>
      </c>
      <c r="B74" s="22"/>
      <c r="C74" s="40" t="e">
        <f t="shared" si="6"/>
        <v>#N/A</v>
      </c>
      <c r="D74" s="40" t="e">
        <f t="shared" si="7"/>
        <v>#N/A</v>
      </c>
      <c r="E74" s="15"/>
      <c r="F74" s="27"/>
      <c r="Q74">
        <v>11</v>
      </c>
      <c r="R74" t="s">
        <v>672</v>
      </c>
      <c r="S74" s="55" t="s">
        <v>72</v>
      </c>
    </row>
    <row r="75" spans="1:19" ht="12">
      <c r="A75" s="22">
        <v>12</v>
      </c>
      <c r="B75" s="22"/>
      <c r="C75" s="40" t="e">
        <f t="shared" si="6"/>
        <v>#N/A</v>
      </c>
      <c r="D75" s="40" t="e">
        <f t="shared" si="7"/>
        <v>#N/A</v>
      </c>
      <c r="F75" s="27"/>
      <c r="Q75">
        <v>12</v>
      </c>
      <c r="R75" t="s">
        <v>663</v>
      </c>
      <c r="S75" s="55" t="s">
        <v>27</v>
      </c>
    </row>
    <row r="76" spans="1:19" ht="12">
      <c r="A76" s="22">
        <v>13</v>
      </c>
      <c r="B76" s="22"/>
      <c r="C76" s="40" t="e">
        <f t="shared" si="6"/>
        <v>#N/A</v>
      </c>
      <c r="D76" s="40" t="e">
        <f t="shared" si="7"/>
        <v>#N/A</v>
      </c>
      <c r="F76" s="27"/>
      <c r="Q76">
        <v>13</v>
      </c>
      <c r="R76"/>
      <c r="S76" s="55" t="s">
        <v>73</v>
      </c>
    </row>
    <row r="77" spans="1:19" ht="12">
      <c r="A77" s="22">
        <v>14</v>
      </c>
      <c r="B77" s="22"/>
      <c r="C77" s="40" t="e">
        <f t="shared" si="6"/>
        <v>#N/A</v>
      </c>
      <c r="D77" s="40" t="e">
        <f t="shared" si="7"/>
        <v>#N/A</v>
      </c>
      <c r="F77" s="27"/>
      <c r="Q77">
        <v>14</v>
      </c>
      <c r="R77"/>
      <c r="S77" s="55" t="s">
        <v>29</v>
      </c>
    </row>
    <row r="78" spans="1:19" ht="12">
      <c r="A78" s="22">
        <v>15</v>
      </c>
      <c r="B78" s="22"/>
      <c r="C78" s="40" t="e">
        <f t="shared" si="6"/>
        <v>#N/A</v>
      </c>
      <c r="D78" s="40" t="e">
        <f t="shared" si="7"/>
        <v>#N/A</v>
      </c>
      <c r="F78" s="27"/>
      <c r="Q78">
        <v>15</v>
      </c>
      <c r="R78" t="s">
        <v>673</v>
      </c>
      <c r="S78" s="55" t="s">
        <v>30</v>
      </c>
    </row>
    <row r="79" spans="1:19" ht="12">
      <c r="A79" s="22">
        <v>16</v>
      </c>
      <c r="B79" s="22"/>
      <c r="C79" s="40" t="e">
        <f t="shared" si="6"/>
        <v>#N/A</v>
      </c>
      <c r="D79" s="40" t="e">
        <f t="shared" si="7"/>
        <v>#N/A</v>
      </c>
      <c r="F79" s="27"/>
      <c r="Q79">
        <v>16</v>
      </c>
      <c r="R79" t="s">
        <v>606</v>
      </c>
      <c r="S79" s="55" t="s">
        <v>31</v>
      </c>
    </row>
    <row r="80" spans="1:19" ht="12">
      <c r="A80" s="24">
        <v>17</v>
      </c>
      <c r="B80" s="22"/>
      <c r="C80" s="40" t="e">
        <f t="shared" si="6"/>
        <v>#N/A</v>
      </c>
      <c r="D80" s="40" t="e">
        <f t="shared" si="7"/>
        <v>#N/A</v>
      </c>
      <c r="F80" s="27"/>
      <c r="Q80" s="50"/>
      <c r="R80" s="49"/>
      <c r="S80" s="49"/>
    </row>
    <row r="81" spans="1:15" ht="12.75" thickBot="1">
      <c r="A81" s="25"/>
      <c r="B81" s="25"/>
      <c r="C81" s="30"/>
      <c r="D81" s="30"/>
      <c r="E81" s="16"/>
      <c r="F81" s="19"/>
      <c r="G81" s="60"/>
      <c r="H81" s="60"/>
      <c r="I81" s="60"/>
      <c r="J81" s="60"/>
      <c r="K81" s="60"/>
      <c r="L81" s="60"/>
      <c r="M81" s="60"/>
      <c r="N81" s="60"/>
      <c r="O81" s="60"/>
    </row>
    <row r="83" spans="1:4" ht="12">
      <c r="A83" s="56" t="s">
        <v>14</v>
      </c>
      <c r="B83" s="56"/>
      <c r="D83" s="34" t="s">
        <v>95</v>
      </c>
    </row>
    <row r="84" spans="1:19" ht="12">
      <c r="A84" s="22">
        <v>1</v>
      </c>
      <c r="B84" s="22"/>
      <c r="C84" s="40" t="e">
        <f aca="true" t="shared" si="8" ref="C84:C100">VLOOKUP($B84,$Q$84:$S$100,2,FALSE)</f>
        <v>#N/A</v>
      </c>
      <c r="D84" s="40" t="e">
        <f aca="true" t="shared" si="9" ref="D84:D100">VLOOKUP($B84,$Q$84:$S$100,3,FALSE)</f>
        <v>#N/A</v>
      </c>
      <c r="F84" s="27"/>
      <c r="Q84">
        <v>1</v>
      </c>
      <c r="S84" s="55" t="s">
        <v>17</v>
      </c>
    </row>
    <row r="85" spans="1:19" ht="12">
      <c r="A85" s="22">
        <v>2</v>
      </c>
      <c r="B85" s="22"/>
      <c r="C85" s="40" t="e">
        <f t="shared" si="8"/>
        <v>#N/A</v>
      </c>
      <c r="D85" s="40" t="e">
        <f t="shared" si="9"/>
        <v>#N/A</v>
      </c>
      <c r="F85" s="27"/>
      <c r="Q85">
        <v>2</v>
      </c>
      <c r="R85" t="s">
        <v>658</v>
      </c>
      <c r="S85" s="55" t="s">
        <v>18</v>
      </c>
    </row>
    <row r="86" spans="1:19" ht="12">
      <c r="A86" s="22">
        <v>3</v>
      </c>
      <c r="B86" s="22"/>
      <c r="C86" s="40" t="e">
        <f t="shared" si="8"/>
        <v>#N/A</v>
      </c>
      <c r="D86" s="40" t="e">
        <f t="shared" si="9"/>
        <v>#N/A</v>
      </c>
      <c r="E86" s="15"/>
      <c r="F86" s="27"/>
      <c r="Q86">
        <v>3</v>
      </c>
      <c r="R86" t="s">
        <v>692</v>
      </c>
      <c r="S86" s="55" t="s">
        <v>19</v>
      </c>
    </row>
    <row r="87" spans="1:19" ht="12">
      <c r="A87" s="22">
        <v>4</v>
      </c>
      <c r="B87" s="22"/>
      <c r="C87" s="40" t="e">
        <f t="shared" si="8"/>
        <v>#N/A</v>
      </c>
      <c r="D87" s="40" t="e">
        <f t="shared" si="9"/>
        <v>#N/A</v>
      </c>
      <c r="F87" s="27"/>
      <c r="Q87">
        <v>4</v>
      </c>
      <c r="R87" t="s">
        <v>693</v>
      </c>
      <c r="S87" s="55" t="s">
        <v>20</v>
      </c>
    </row>
    <row r="88" spans="1:19" ht="12">
      <c r="A88" s="22">
        <v>5</v>
      </c>
      <c r="B88" s="22"/>
      <c r="C88" s="40" t="e">
        <f t="shared" si="8"/>
        <v>#N/A</v>
      </c>
      <c r="D88" s="40" t="e">
        <f t="shared" si="9"/>
        <v>#N/A</v>
      </c>
      <c r="F88" s="27"/>
      <c r="Q88">
        <v>5</v>
      </c>
      <c r="R88" t="s">
        <v>575</v>
      </c>
      <c r="S88" s="55" t="s">
        <v>21</v>
      </c>
    </row>
    <row r="89" spans="1:19" ht="12">
      <c r="A89" s="22">
        <v>6</v>
      </c>
      <c r="B89" s="22"/>
      <c r="C89" s="40" t="e">
        <f t="shared" si="8"/>
        <v>#N/A</v>
      </c>
      <c r="D89" s="40" t="e">
        <f t="shared" si="9"/>
        <v>#N/A</v>
      </c>
      <c r="F89" s="27"/>
      <c r="Q89">
        <v>6</v>
      </c>
      <c r="R89" t="s">
        <v>694</v>
      </c>
      <c r="S89" s="55" t="s">
        <v>23</v>
      </c>
    </row>
    <row r="90" spans="1:19" ht="12">
      <c r="A90" s="22">
        <v>7</v>
      </c>
      <c r="B90" s="22"/>
      <c r="C90" s="40" t="e">
        <f t="shared" si="8"/>
        <v>#N/A</v>
      </c>
      <c r="D90" s="40" t="e">
        <f t="shared" si="9"/>
        <v>#N/A</v>
      </c>
      <c r="F90" s="27"/>
      <c r="Q90">
        <v>7</v>
      </c>
      <c r="R90" t="s">
        <v>695</v>
      </c>
      <c r="S90" s="55" t="s">
        <v>24</v>
      </c>
    </row>
    <row r="91" spans="1:19" ht="12">
      <c r="A91" s="22">
        <v>8</v>
      </c>
      <c r="B91" s="22"/>
      <c r="C91" s="40" t="e">
        <f t="shared" si="8"/>
        <v>#N/A</v>
      </c>
      <c r="D91" s="40" t="e">
        <f t="shared" si="9"/>
        <v>#N/A</v>
      </c>
      <c r="F91" s="27"/>
      <c r="Q91">
        <v>8</v>
      </c>
      <c r="R91" t="s">
        <v>696</v>
      </c>
      <c r="S91" s="55" t="s">
        <v>71</v>
      </c>
    </row>
    <row r="92" spans="1:19" ht="12">
      <c r="A92" s="22">
        <v>9</v>
      </c>
      <c r="B92" s="22"/>
      <c r="C92" s="40" t="e">
        <f t="shared" si="8"/>
        <v>#N/A</v>
      </c>
      <c r="D92" s="40" t="e">
        <f t="shared" si="9"/>
        <v>#N/A</v>
      </c>
      <c r="F92" s="27"/>
      <c r="Q92">
        <v>9</v>
      </c>
      <c r="R92" t="s">
        <v>697</v>
      </c>
      <c r="S92" s="55" t="s">
        <v>25</v>
      </c>
    </row>
    <row r="93" spans="1:19" ht="12">
      <c r="A93" s="22">
        <v>10</v>
      </c>
      <c r="B93" s="22"/>
      <c r="C93" s="40" t="e">
        <f t="shared" si="8"/>
        <v>#N/A</v>
      </c>
      <c r="D93" s="40" t="e">
        <f t="shared" si="9"/>
        <v>#N/A</v>
      </c>
      <c r="F93" s="27"/>
      <c r="Q93">
        <v>10</v>
      </c>
      <c r="R93" t="s">
        <v>698</v>
      </c>
      <c r="S93" s="55" t="s">
        <v>26</v>
      </c>
    </row>
    <row r="94" spans="1:19" ht="12">
      <c r="A94" s="22">
        <v>11</v>
      </c>
      <c r="B94" s="22"/>
      <c r="C94" s="40" t="e">
        <f t="shared" si="8"/>
        <v>#N/A</v>
      </c>
      <c r="D94" s="40" t="e">
        <f t="shared" si="9"/>
        <v>#N/A</v>
      </c>
      <c r="F94" s="27"/>
      <c r="Q94">
        <v>11</v>
      </c>
      <c r="R94" t="s">
        <v>699</v>
      </c>
      <c r="S94" s="55" t="s">
        <v>72</v>
      </c>
    </row>
    <row r="95" spans="1:19" ht="12">
      <c r="A95" s="22">
        <v>12</v>
      </c>
      <c r="B95" s="22"/>
      <c r="C95" s="40" t="e">
        <f t="shared" si="8"/>
        <v>#N/A</v>
      </c>
      <c r="D95" s="40" t="e">
        <f t="shared" si="9"/>
        <v>#N/A</v>
      </c>
      <c r="F95" s="27"/>
      <c r="Q95">
        <v>12</v>
      </c>
      <c r="R95" t="s">
        <v>700</v>
      </c>
      <c r="S95" s="55" t="s">
        <v>27</v>
      </c>
    </row>
    <row r="96" spans="1:19" ht="12">
      <c r="A96" s="22">
        <v>13</v>
      </c>
      <c r="B96" s="22"/>
      <c r="C96" s="40" t="e">
        <f t="shared" si="8"/>
        <v>#N/A</v>
      </c>
      <c r="D96" s="40" t="e">
        <f t="shared" si="9"/>
        <v>#N/A</v>
      </c>
      <c r="F96" s="27"/>
      <c r="Q96">
        <v>13</v>
      </c>
      <c r="R96"/>
      <c r="S96" s="55" t="s">
        <v>73</v>
      </c>
    </row>
    <row r="97" spans="1:19" ht="12">
      <c r="A97" s="22">
        <v>14</v>
      </c>
      <c r="B97" s="22"/>
      <c r="C97" s="40" t="e">
        <f t="shared" si="8"/>
        <v>#N/A</v>
      </c>
      <c r="D97" s="40" t="e">
        <f t="shared" si="9"/>
        <v>#N/A</v>
      </c>
      <c r="F97" s="27"/>
      <c r="Q97">
        <v>14</v>
      </c>
      <c r="R97"/>
      <c r="S97" s="55" t="s">
        <v>29</v>
      </c>
    </row>
    <row r="98" spans="1:19" ht="12">
      <c r="A98" s="22">
        <v>15</v>
      </c>
      <c r="B98" s="22"/>
      <c r="C98" s="40" t="e">
        <f t="shared" si="8"/>
        <v>#N/A</v>
      </c>
      <c r="D98" s="40" t="e">
        <f t="shared" si="9"/>
        <v>#N/A</v>
      </c>
      <c r="F98" s="27"/>
      <c r="Q98">
        <v>15</v>
      </c>
      <c r="R98" t="s">
        <v>701</v>
      </c>
      <c r="S98" s="55" t="s">
        <v>30</v>
      </c>
    </row>
    <row r="99" spans="1:19" ht="12">
      <c r="A99" s="22">
        <v>16</v>
      </c>
      <c r="B99" s="22"/>
      <c r="C99" s="40" t="e">
        <f t="shared" si="8"/>
        <v>#N/A</v>
      </c>
      <c r="D99" s="40" t="e">
        <f t="shared" si="9"/>
        <v>#N/A</v>
      </c>
      <c r="F99" s="27"/>
      <c r="Q99">
        <v>16</v>
      </c>
      <c r="R99"/>
      <c r="S99" s="55" t="s">
        <v>31</v>
      </c>
    </row>
    <row r="100" spans="1:19" ht="12">
      <c r="A100" s="24">
        <v>17</v>
      </c>
      <c r="B100" s="22"/>
      <c r="C100" s="40" t="e">
        <f t="shared" si="8"/>
        <v>#N/A</v>
      </c>
      <c r="D100" s="40" t="e">
        <f t="shared" si="9"/>
        <v>#N/A</v>
      </c>
      <c r="F100" s="27"/>
      <c r="Q100" s="50"/>
      <c r="R100" s="49"/>
      <c r="S100" s="49"/>
    </row>
    <row r="101" spans="1:15" ht="12.75" thickBot="1">
      <c r="A101" s="25"/>
      <c r="B101" s="25"/>
      <c r="C101" s="30"/>
      <c r="D101" s="30"/>
      <c r="E101" s="16"/>
      <c r="F101" s="19"/>
      <c r="G101" s="60"/>
      <c r="H101" s="60"/>
      <c r="I101" s="60"/>
      <c r="J101" s="60"/>
      <c r="K101" s="60"/>
      <c r="L101" s="60"/>
      <c r="M101" s="60"/>
      <c r="N101" s="60"/>
      <c r="O101" s="60"/>
    </row>
    <row r="103" spans="1:4" ht="12">
      <c r="A103" s="56" t="s">
        <v>15</v>
      </c>
      <c r="B103" s="56"/>
      <c r="C103" s="31"/>
      <c r="D103" s="36" t="s">
        <v>100</v>
      </c>
    </row>
    <row r="104" spans="1:19" ht="12">
      <c r="A104" s="22">
        <v>1</v>
      </c>
      <c r="B104" s="22"/>
      <c r="C104" s="40" t="e">
        <f>VLOOKUP($B104,$Q$104:$S$130,2,FALSE)</f>
        <v>#N/A</v>
      </c>
      <c r="D104" s="40" t="e">
        <f>VLOOKUP($B104,$Q$104:$S$120,3,FALSE)</f>
        <v>#N/A</v>
      </c>
      <c r="F104" s="27"/>
      <c r="Q104">
        <v>1</v>
      </c>
      <c r="S104" s="55" t="s">
        <v>17</v>
      </c>
    </row>
    <row r="105" spans="1:19" ht="12">
      <c r="A105" s="22">
        <v>2</v>
      </c>
      <c r="B105" s="22"/>
      <c r="C105" s="40" t="e">
        <f aca="true" t="shared" si="10" ref="C105:C120">VLOOKUP($B105,$Q$104:$S$130,2,FALSE)</f>
        <v>#N/A</v>
      </c>
      <c r="D105" s="40" t="e">
        <f aca="true" t="shared" si="11" ref="D105:D120">VLOOKUP($B105,$Q$104:$S$120,3,FALSE)</f>
        <v>#N/A</v>
      </c>
      <c r="F105" s="27"/>
      <c r="Q105">
        <v>2</v>
      </c>
      <c r="R105" t="s">
        <v>702</v>
      </c>
      <c r="S105" s="55" t="s">
        <v>18</v>
      </c>
    </row>
    <row r="106" spans="1:19" ht="12">
      <c r="A106" s="22">
        <v>3</v>
      </c>
      <c r="B106" s="22"/>
      <c r="C106" s="40" t="e">
        <f t="shared" si="10"/>
        <v>#N/A</v>
      </c>
      <c r="D106" s="40" t="e">
        <f t="shared" si="11"/>
        <v>#N/A</v>
      </c>
      <c r="F106" s="27"/>
      <c r="Q106">
        <v>3</v>
      </c>
      <c r="R106" t="s">
        <v>692</v>
      </c>
      <c r="S106" s="55" t="s">
        <v>19</v>
      </c>
    </row>
    <row r="107" spans="1:19" ht="12">
      <c r="A107" s="22">
        <v>4</v>
      </c>
      <c r="B107" s="22"/>
      <c r="C107" s="40" t="e">
        <f t="shared" si="10"/>
        <v>#N/A</v>
      </c>
      <c r="D107" s="40" t="e">
        <f t="shared" si="11"/>
        <v>#N/A</v>
      </c>
      <c r="F107" s="27"/>
      <c r="Q107">
        <v>4</v>
      </c>
      <c r="R107" t="s">
        <v>693</v>
      </c>
      <c r="S107" s="55" t="s">
        <v>20</v>
      </c>
    </row>
    <row r="108" spans="1:19" ht="12">
      <c r="A108" s="22">
        <v>5</v>
      </c>
      <c r="B108" s="22"/>
      <c r="C108" s="40" t="e">
        <f t="shared" si="10"/>
        <v>#N/A</v>
      </c>
      <c r="D108" s="40" t="e">
        <f t="shared" si="11"/>
        <v>#N/A</v>
      </c>
      <c r="F108" s="27"/>
      <c r="Q108">
        <v>5</v>
      </c>
      <c r="R108"/>
      <c r="S108" s="55" t="s">
        <v>21</v>
      </c>
    </row>
    <row r="109" spans="1:19" ht="12">
      <c r="A109" s="22">
        <v>6</v>
      </c>
      <c r="B109" s="22"/>
      <c r="C109" s="40" t="e">
        <f t="shared" si="10"/>
        <v>#N/A</v>
      </c>
      <c r="D109" s="40" t="e">
        <f t="shared" si="11"/>
        <v>#N/A</v>
      </c>
      <c r="F109" s="27"/>
      <c r="Q109">
        <v>6</v>
      </c>
      <c r="R109" t="s">
        <v>703</v>
      </c>
      <c r="S109" s="55" t="s">
        <v>23</v>
      </c>
    </row>
    <row r="110" spans="1:19" ht="12">
      <c r="A110" s="22">
        <v>7</v>
      </c>
      <c r="B110" s="22"/>
      <c r="C110" s="40" t="e">
        <f t="shared" si="10"/>
        <v>#N/A</v>
      </c>
      <c r="D110" s="40" t="e">
        <f t="shared" si="11"/>
        <v>#N/A</v>
      </c>
      <c r="F110" s="27"/>
      <c r="Q110">
        <v>7</v>
      </c>
      <c r="R110" t="s">
        <v>704</v>
      </c>
      <c r="S110" s="55" t="s">
        <v>24</v>
      </c>
    </row>
    <row r="111" spans="1:19" ht="12">
      <c r="A111" s="22">
        <v>8</v>
      </c>
      <c r="B111" s="22"/>
      <c r="C111" s="40" t="e">
        <f t="shared" si="10"/>
        <v>#N/A</v>
      </c>
      <c r="D111" s="40" t="e">
        <f t="shared" si="11"/>
        <v>#N/A</v>
      </c>
      <c r="E111" s="15"/>
      <c r="F111" s="27"/>
      <c r="Q111">
        <v>8</v>
      </c>
      <c r="R111" t="s">
        <v>685</v>
      </c>
      <c r="S111" s="55" t="s">
        <v>71</v>
      </c>
    </row>
    <row r="112" spans="1:19" ht="12">
      <c r="A112" s="22">
        <v>9</v>
      </c>
      <c r="B112" s="22"/>
      <c r="C112" s="40" t="e">
        <f t="shared" si="10"/>
        <v>#N/A</v>
      </c>
      <c r="D112" s="40" t="e">
        <f t="shared" si="11"/>
        <v>#N/A</v>
      </c>
      <c r="F112" s="27"/>
      <c r="Q112">
        <v>9</v>
      </c>
      <c r="R112" t="s">
        <v>705</v>
      </c>
      <c r="S112" s="55" t="s">
        <v>25</v>
      </c>
    </row>
    <row r="113" spans="1:19" ht="12">
      <c r="A113" s="22">
        <v>10</v>
      </c>
      <c r="B113" s="22"/>
      <c r="C113" s="40" t="e">
        <f t="shared" si="10"/>
        <v>#N/A</v>
      </c>
      <c r="D113" s="40" t="e">
        <f t="shared" si="11"/>
        <v>#N/A</v>
      </c>
      <c r="F113" s="27"/>
      <c r="Q113">
        <v>10</v>
      </c>
      <c r="R113" t="s">
        <v>698</v>
      </c>
      <c r="S113" s="55" t="s">
        <v>26</v>
      </c>
    </row>
    <row r="114" spans="1:19" ht="12">
      <c r="A114" s="22">
        <v>11</v>
      </c>
      <c r="B114" s="22"/>
      <c r="C114" s="40" t="e">
        <f t="shared" si="10"/>
        <v>#N/A</v>
      </c>
      <c r="D114" s="40" t="e">
        <f t="shared" si="11"/>
        <v>#N/A</v>
      </c>
      <c r="F114" s="27"/>
      <c r="Q114">
        <v>11</v>
      </c>
      <c r="R114" t="s">
        <v>706</v>
      </c>
      <c r="S114" s="55" t="s">
        <v>72</v>
      </c>
    </row>
    <row r="115" spans="1:19" ht="12">
      <c r="A115" s="22">
        <v>12</v>
      </c>
      <c r="B115" s="22"/>
      <c r="C115" s="40" t="e">
        <f t="shared" si="10"/>
        <v>#N/A</v>
      </c>
      <c r="D115" s="40" t="e">
        <f t="shared" si="11"/>
        <v>#N/A</v>
      </c>
      <c r="F115" s="27"/>
      <c r="Q115">
        <v>12</v>
      </c>
      <c r="R115" t="s">
        <v>707</v>
      </c>
      <c r="S115" s="55" t="s">
        <v>27</v>
      </c>
    </row>
    <row r="116" spans="1:19" ht="12">
      <c r="A116" s="22">
        <v>13</v>
      </c>
      <c r="B116" s="22"/>
      <c r="C116" s="40" t="e">
        <f t="shared" si="10"/>
        <v>#N/A</v>
      </c>
      <c r="D116" s="40" t="e">
        <f t="shared" si="11"/>
        <v>#N/A</v>
      </c>
      <c r="F116" s="27"/>
      <c r="Q116">
        <v>13</v>
      </c>
      <c r="R116" t="s">
        <v>689</v>
      </c>
      <c r="S116" s="55" t="s">
        <v>73</v>
      </c>
    </row>
    <row r="117" spans="1:19" ht="12">
      <c r="A117" s="22">
        <v>14</v>
      </c>
      <c r="B117" s="22"/>
      <c r="C117" s="40" t="e">
        <f t="shared" si="10"/>
        <v>#N/A</v>
      </c>
      <c r="D117" s="40" t="e">
        <f t="shared" si="11"/>
        <v>#N/A</v>
      </c>
      <c r="F117" s="27"/>
      <c r="Q117">
        <v>14</v>
      </c>
      <c r="R117" t="s">
        <v>708</v>
      </c>
      <c r="S117" s="55" t="s">
        <v>29</v>
      </c>
    </row>
    <row r="118" spans="1:19" ht="12">
      <c r="A118" s="22">
        <v>15</v>
      </c>
      <c r="B118" s="22"/>
      <c r="C118" s="40" t="e">
        <f t="shared" si="10"/>
        <v>#N/A</v>
      </c>
      <c r="D118" s="40" t="e">
        <f t="shared" si="11"/>
        <v>#N/A</v>
      </c>
      <c r="F118" s="27"/>
      <c r="Q118">
        <v>15</v>
      </c>
      <c r="R118" t="s">
        <v>701</v>
      </c>
      <c r="S118" s="55" t="s">
        <v>30</v>
      </c>
    </row>
    <row r="119" spans="1:19" ht="12">
      <c r="A119" s="22">
        <v>16</v>
      </c>
      <c r="B119" s="22"/>
      <c r="C119" s="40" t="e">
        <f t="shared" si="10"/>
        <v>#N/A</v>
      </c>
      <c r="D119" s="40" t="e">
        <f t="shared" si="11"/>
        <v>#N/A</v>
      </c>
      <c r="F119" s="27"/>
      <c r="Q119">
        <v>16</v>
      </c>
      <c r="R119" t="s">
        <v>709</v>
      </c>
      <c r="S119" s="55" t="s">
        <v>31</v>
      </c>
    </row>
    <row r="120" spans="1:19" ht="12">
      <c r="A120" s="24">
        <v>17</v>
      </c>
      <c r="B120" s="22"/>
      <c r="C120" s="40" t="e">
        <f t="shared" si="10"/>
        <v>#N/A</v>
      </c>
      <c r="D120" s="40" t="e">
        <f t="shared" si="11"/>
        <v>#N/A</v>
      </c>
      <c r="F120" s="27"/>
      <c r="Q120" s="21"/>
      <c r="R120" s="21"/>
      <c r="S120" s="21"/>
    </row>
    <row r="121" spans="1:15" ht="12.75" thickBot="1">
      <c r="A121" s="25"/>
      <c r="B121" s="25"/>
      <c r="C121" s="30"/>
      <c r="D121" s="30"/>
      <c r="E121" s="16"/>
      <c r="F121" s="19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6" ht="12">
      <c r="A122" s="61"/>
      <c r="B122" s="61"/>
      <c r="C122" s="32"/>
      <c r="D122" s="32"/>
      <c r="E122" s="15"/>
      <c r="F122" s="18"/>
    </row>
    <row r="123" spans="1:4" ht="12">
      <c r="A123" s="56" t="s">
        <v>40</v>
      </c>
      <c r="B123" s="56"/>
      <c r="C123" s="31"/>
      <c r="D123" s="34" t="s">
        <v>187</v>
      </c>
    </row>
    <row r="124" spans="1:19" ht="12">
      <c r="A124" s="22">
        <v>1</v>
      </c>
      <c r="B124" s="22"/>
      <c r="C124" s="40" t="e">
        <f aca="true" t="shared" si="12" ref="C124:C140">VLOOKUP($B124,$Q$124:$S$140,2,FALSE)</f>
        <v>#N/A</v>
      </c>
      <c r="D124" s="40" t="e">
        <f aca="true" t="shared" si="13" ref="D124:D140">VLOOKUP($B124,$Q$124:$S$140,3,FALSE)</f>
        <v>#N/A</v>
      </c>
      <c r="F124" s="27"/>
      <c r="Q124">
        <v>1</v>
      </c>
      <c r="S124" s="55" t="s">
        <v>17</v>
      </c>
    </row>
    <row r="125" spans="1:19" ht="12">
      <c r="A125" s="22">
        <v>2</v>
      </c>
      <c r="B125" s="22"/>
      <c r="C125" s="40" t="e">
        <f t="shared" si="12"/>
        <v>#N/A</v>
      </c>
      <c r="D125" s="40" t="e">
        <f t="shared" si="13"/>
        <v>#N/A</v>
      </c>
      <c r="F125" s="27"/>
      <c r="Q125">
        <v>2</v>
      </c>
      <c r="R125" t="s">
        <v>710</v>
      </c>
      <c r="S125" s="55" t="s">
        <v>18</v>
      </c>
    </row>
    <row r="126" spans="1:19" ht="12">
      <c r="A126" s="22">
        <v>3</v>
      </c>
      <c r="B126" s="22"/>
      <c r="C126" s="40" t="e">
        <f t="shared" si="12"/>
        <v>#N/A</v>
      </c>
      <c r="D126" s="40" t="e">
        <f t="shared" si="13"/>
        <v>#N/A</v>
      </c>
      <c r="F126" s="27"/>
      <c r="Q126">
        <v>3</v>
      </c>
      <c r="R126"/>
      <c r="S126" s="55" t="s">
        <v>19</v>
      </c>
    </row>
    <row r="127" spans="1:19" ht="12">
      <c r="A127" s="22">
        <v>4</v>
      </c>
      <c r="B127" s="22"/>
      <c r="C127" s="40" t="e">
        <f t="shared" si="12"/>
        <v>#N/A</v>
      </c>
      <c r="D127" s="40" t="e">
        <f t="shared" si="13"/>
        <v>#N/A</v>
      </c>
      <c r="F127" s="27"/>
      <c r="Q127">
        <v>4</v>
      </c>
      <c r="R127" t="s">
        <v>693</v>
      </c>
      <c r="S127" s="55" t="s">
        <v>20</v>
      </c>
    </row>
    <row r="128" spans="1:19" ht="12">
      <c r="A128" s="22">
        <v>5</v>
      </c>
      <c r="B128" s="22"/>
      <c r="C128" s="40" t="e">
        <f t="shared" si="12"/>
        <v>#N/A</v>
      </c>
      <c r="D128" s="40" t="e">
        <f t="shared" si="13"/>
        <v>#N/A</v>
      </c>
      <c r="F128" s="27"/>
      <c r="Q128">
        <v>5</v>
      </c>
      <c r="R128"/>
      <c r="S128" s="55" t="s">
        <v>21</v>
      </c>
    </row>
    <row r="129" spans="1:19" ht="12">
      <c r="A129" s="22">
        <v>6</v>
      </c>
      <c r="B129" s="22"/>
      <c r="C129" s="40" t="e">
        <f t="shared" si="12"/>
        <v>#N/A</v>
      </c>
      <c r="D129" s="40" t="e">
        <f t="shared" si="13"/>
        <v>#N/A</v>
      </c>
      <c r="F129" s="27"/>
      <c r="Q129">
        <v>6</v>
      </c>
      <c r="R129"/>
      <c r="S129" s="55" t="s">
        <v>23</v>
      </c>
    </row>
    <row r="130" spans="1:19" ht="12">
      <c r="A130" s="22">
        <v>7</v>
      </c>
      <c r="B130" s="22"/>
      <c r="C130" s="40" t="e">
        <f t="shared" si="12"/>
        <v>#N/A</v>
      </c>
      <c r="D130" s="40" t="e">
        <f t="shared" si="13"/>
        <v>#N/A</v>
      </c>
      <c r="F130" s="27"/>
      <c r="Q130">
        <v>7</v>
      </c>
      <c r="R130" t="s">
        <v>711</v>
      </c>
      <c r="S130" s="55" t="s">
        <v>24</v>
      </c>
    </row>
    <row r="131" spans="1:19" ht="12">
      <c r="A131" s="22">
        <v>8</v>
      </c>
      <c r="B131" s="22"/>
      <c r="C131" s="40" t="e">
        <f t="shared" si="12"/>
        <v>#N/A</v>
      </c>
      <c r="D131" s="40" t="e">
        <f t="shared" si="13"/>
        <v>#N/A</v>
      </c>
      <c r="F131" s="27"/>
      <c r="Q131">
        <v>8</v>
      </c>
      <c r="R131" t="s">
        <v>712</v>
      </c>
      <c r="S131" s="55" t="s">
        <v>71</v>
      </c>
    </row>
    <row r="132" spans="1:19" ht="12">
      <c r="A132" s="22">
        <v>9</v>
      </c>
      <c r="B132" s="22"/>
      <c r="C132" s="40" t="e">
        <f t="shared" si="12"/>
        <v>#N/A</v>
      </c>
      <c r="D132" s="40" t="e">
        <f t="shared" si="13"/>
        <v>#N/A</v>
      </c>
      <c r="F132" s="27"/>
      <c r="Q132">
        <v>9</v>
      </c>
      <c r="R132" t="s">
        <v>713</v>
      </c>
      <c r="S132" s="55" t="s">
        <v>25</v>
      </c>
    </row>
    <row r="133" spans="1:19" ht="12">
      <c r="A133" s="22">
        <v>10</v>
      </c>
      <c r="B133" s="22"/>
      <c r="C133" s="40" t="e">
        <f t="shared" si="12"/>
        <v>#N/A</v>
      </c>
      <c r="D133" s="40" t="e">
        <f t="shared" si="13"/>
        <v>#N/A</v>
      </c>
      <c r="F133" s="27"/>
      <c r="Q133">
        <v>10</v>
      </c>
      <c r="R133" t="s">
        <v>714</v>
      </c>
      <c r="S133" s="55" t="s">
        <v>26</v>
      </c>
    </row>
    <row r="134" spans="1:19" ht="12">
      <c r="A134" s="22">
        <v>11</v>
      </c>
      <c r="B134" s="22"/>
      <c r="C134" s="40" t="e">
        <f t="shared" si="12"/>
        <v>#N/A</v>
      </c>
      <c r="D134" s="40" t="e">
        <f t="shared" si="13"/>
        <v>#N/A</v>
      </c>
      <c r="F134" s="27"/>
      <c r="Q134">
        <v>11</v>
      </c>
      <c r="R134" t="s">
        <v>715</v>
      </c>
      <c r="S134" s="55" t="s">
        <v>72</v>
      </c>
    </row>
    <row r="135" spans="1:19" ht="12">
      <c r="A135" s="22">
        <v>12</v>
      </c>
      <c r="B135" s="22"/>
      <c r="C135" s="40" t="e">
        <f t="shared" si="12"/>
        <v>#N/A</v>
      </c>
      <c r="D135" s="40" t="e">
        <f t="shared" si="13"/>
        <v>#N/A</v>
      </c>
      <c r="F135" s="27"/>
      <c r="Q135">
        <v>12</v>
      </c>
      <c r="R135" t="s">
        <v>716</v>
      </c>
      <c r="S135" s="55" t="s">
        <v>27</v>
      </c>
    </row>
    <row r="136" spans="1:19" ht="12">
      <c r="A136" s="22">
        <v>13</v>
      </c>
      <c r="B136" s="22"/>
      <c r="C136" s="40" t="e">
        <f t="shared" si="12"/>
        <v>#N/A</v>
      </c>
      <c r="D136" s="40" t="e">
        <f t="shared" si="13"/>
        <v>#N/A</v>
      </c>
      <c r="F136" s="27"/>
      <c r="Q136">
        <v>13</v>
      </c>
      <c r="R136"/>
      <c r="S136" s="55" t="s">
        <v>73</v>
      </c>
    </row>
    <row r="137" spans="1:19" ht="12">
      <c r="A137" s="22">
        <v>14</v>
      </c>
      <c r="B137" s="22"/>
      <c r="C137" s="40" t="e">
        <f t="shared" si="12"/>
        <v>#N/A</v>
      </c>
      <c r="D137" s="40" t="e">
        <f t="shared" si="13"/>
        <v>#N/A</v>
      </c>
      <c r="F137" s="27"/>
      <c r="Q137">
        <v>14</v>
      </c>
      <c r="R137" t="s">
        <v>708</v>
      </c>
      <c r="S137" s="55" t="s">
        <v>29</v>
      </c>
    </row>
    <row r="138" spans="1:19" ht="12">
      <c r="A138" s="22">
        <v>15</v>
      </c>
      <c r="B138" s="22"/>
      <c r="C138" s="40" t="e">
        <f t="shared" si="12"/>
        <v>#N/A</v>
      </c>
      <c r="D138" s="40" t="e">
        <f t="shared" si="13"/>
        <v>#N/A</v>
      </c>
      <c r="F138" s="27"/>
      <c r="Q138">
        <v>15</v>
      </c>
      <c r="R138" t="s">
        <v>701</v>
      </c>
      <c r="S138" s="55" t="s">
        <v>30</v>
      </c>
    </row>
    <row r="139" spans="1:19" ht="12">
      <c r="A139" s="22">
        <v>16</v>
      </c>
      <c r="B139" s="22"/>
      <c r="C139" s="40" t="e">
        <f t="shared" si="12"/>
        <v>#N/A</v>
      </c>
      <c r="D139" s="40" t="e">
        <f t="shared" si="13"/>
        <v>#N/A</v>
      </c>
      <c r="F139" s="27"/>
      <c r="Q139">
        <v>16</v>
      </c>
      <c r="R139" t="s">
        <v>691</v>
      </c>
      <c r="S139" s="55" t="s">
        <v>31</v>
      </c>
    </row>
    <row r="140" spans="1:19" ht="12">
      <c r="A140" s="24">
        <v>17</v>
      </c>
      <c r="B140" s="22"/>
      <c r="C140" s="40" t="e">
        <f t="shared" si="12"/>
        <v>#N/A</v>
      </c>
      <c r="D140" s="40" t="e">
        <f t="shared" si="13"/>
        <v>#N/A</v>
      </c>
      <c r="F140" s="27"/>
      <c r="Q140" s="50"/>
      <c r="R140" s="49"/>
      <c r="S140" s="49"/>
    </row>
    <row r="141" spans="1:15" ht="12.75" thickBot="1">
      <c r="A141" s="25"/>
      <c r="B141" s="25"/>
      <c r="C141" s="30"/>
      <c r="D141" s="30"/>
      <c r="E141" s="16"/>
      <c r="F141" s="19"/>
      <c r="G141" s="60"/>
      <c r="H141" s="60"/>
      <c r="I141" s="60"/>
      <c r="J141" s="60"/>
      <c r="K141" s="60"/>
      <c r="L141" s="60"/>
      <c r="M141" s="60"/>
      <c r="N141" s="60"/>
      <c r="O141" s="60"/>
    </row>
    <row r="143" spans="1:4" ht="12">
      <c r="A143" s="56" t="s">
        <v>16</v>
      </c>
      <c r="B143" s="56"/>
      <c r="C143" s="31"/>
      <c r="D143" s="34" t="s">
        <v>99</v>
      </c>
    </row>
    <row r="144" spans="1:19" ht="12">
      <c r="A144" s="22">
        <v>1</v>
      </c>
      <c r="B144" s="22"/>
      <c r="C144" s="40" t="e">
        <f aca="true" t="shared" si="14" ref="C144:C160">VLOOKUP($B144,$Q$144:$S$160,2,FALSE)</f>
        <v>#N/A</v>
      </c>
      <c r="D144" s="40" t="e">
        <f aca="true" t="shared" si="15" ref="D144:D160">VLOOKUP($B144,$Q$144:$S$160,3,FALSE)</f>
        <v>#N/A</v>
      </c>
      <c r="F144" s="27"/>
      <c r="Q144">
        <v>1</v>
      </c>
      <c r="R144"/>
      <c r="S144" s="55" t="s">
        <v>17</v>
      </c>
    </row>
    <row r="145" spans="1:19" ht="12">
      <c r="A145" s="22">
        <v>2</v>
      </c>
      <c r="B145" s="22"/>
      <c r="C145" s="40" t="e">
        <f t="shared" si="14"/>
        <v>#N/A</v>
      </c>
      <c r="D145" s="40" t="e">
        <f t="shared" si="15"/>
        <v>#N/A</v>
      </c>
      <c r="F145" s="27"/>
      <c r="Q145">
        <v>2</v>
      </c>
      <c r="S145" s="55" t="s">
        <v>18</v>
      </c>
    </row>
    <row r="146" spans="1:19" ht="12">
      <c r="A146" s="22">
        <v>3</v>
      </c>
      <c r="B146" s="22"/>
      <c r="C146" s="40" t="e">
        <f t="shared" si="14"/>
        <v>#N/A</v>
      </c>
      <c r="D146" s="40" t="e">
        <f t="shared" si="15"/>
        <v>#N/A</v>
      </c>
      <c r="F146" s="27"/>
      <c r="Q146">
        <v>3</v>
      </c>
      <c r="R146" t="s">
        <v>682</v>
      </c>
      <c r="S146" s="55" t="s">
        <v>19</v>
      </c>
    </row>
    <row r="147" spans="1:19" ht="12">
      <c r="A147" s="22">
        <v>4</v>
      </c>
      <c r="B147" s="22"/>
      <c r="C147" s="40" t="e">
        <f t="shared" si="14"/>
        <v>#N/A</v>
      </c>
      <c r="D147" s="40" t="e">
        <f t="shared" si="15"/>
        <v>#N/A</v>
      </c>
      <c r="F147" s="27"/>
      <c r="Q147">
        <v>4</v>
      </c>
      <c r="R147" t="s">
        <v>637</v>
      </c>
      <c r="S147" s="55" t="s">
        <v>20</v>
      </c>
    </row>
    <row r="148" spans="1:19" ht="12">
      <c r="A148" s="22">
        <v>5</v>
      </c>
      <c r="B148" s="22"/>
      <c r="C148" s="40" t="e">
        <f t="shared" si="14"/>
        <v>#N/A</v>
      </c>
      <c r="D148" s="40" t="e">
        <f t="shared" si="15"/>
        <v>#N/A</v>
      </c>
      <c r="F148" s="27"/>
      <c r="Q148">
        <v>5</v>
      </c>
      <c r="R148" t="s">
        <v>683</v>
      </c>
      <c r="S148" s="55" t="s">
        <v>21</v>
      </c>
    </row>
    <row r="149" spans="1:19" ht="12">
      <c r="A149" s="22">
        <v>6</v>
      </c>
      <c r="B149" s="22"/>
      <c r="C149" s="40" t="e">
        <f t="shared" si="14"/>
        <v>#N/A</v>
      </c>
      <c r="D149" s="40" t="e">
        <f t="shared" si="15"/>
        <v>#N/A</v>
      </c>
      <c r="F149" s="27"/>
      <c r="Q149">
        <v>6</v>
      </c>
      <c r="R149"/>
      <c r="S149" s="55" t="s">
        <v>23</v>
      </c>
    </row>
    <row r="150" spans="1:19" ht="12">
      <c r="A150" s="22">
        <v>7</v>
      </c>
      <c r="B150" s="22"/>
      <c r="C150" s="40" t="e">
        <f t="shared" si="14"/>
        <v>#N/A</v>
      </c>
      <c r="D150" s="40" t="e">
        <f t="shared" si="15"/>
        <v>#N/A</v>
      </c>
      <c r="E150" s="15"/>
      <c r="F150" s="27"/>
      <c r="Q150">
        <v>7</v>
      </c>
      <c r="R150" t="s">
        <v>684</v>
      </c>
      <c r="S150" s="55" t="s">
        <v>24</v>
      </c>
    </row>
    <row r="151" spans="1:19" ht="12">
      <c r="A151" s="22">
        <v>8</v>
      </c>
      <c r="B151" s="22"/>
      <c r="C151" s="40" t="e">
        <f t="shared" si="14"/>
        <v>#N/A</v>
      </c>
      <c r="D151" s="40" t="e">
        <f t="shared" si="15"/>
        <v>#N/A</v>
      </c>
      <c r="F151" s="27"/>
      <c r="Q151">
        <v>8</v>
      </c>
      <c r="R151" t="s">
        <v>685</v>
      </c>
      <c r="S151" s="55" t="s">
        <v>71</v>
      </c>
    </row>
    <row r="152" spans="1:19" ht="12">
      <c r="A152" s="22">
        <v>9</v>
      </c>
      <c r="B152" s="22"/>
      <c r="C152" s="40" t="e">
        <f t="shared" si="14"/>
        <v>#N/A</v>
      </c>
      <c r="D152" s="40" t="e">
        <f t="shared" si="15"/>
        <v>#N/A</v>
      </c>
      <c r="F152" s="27"/>
      <c r="Q152">
        <v>9</v>
      </c>
      <c r="R152" t="s">
        <v>718</v>
      </c>
      <c r="S152" s="55" t="s">
        <v>25</v>
      </c>
    </row>
    <row r="153" spans="1:19" ht="12">
      <c r="A153" s="22">
        <v>10</v>
      </c>
      <c r="B153" s="22"/>
      <c r="C153" s="40" t="e">
        <f t="shared" si="14"/>
        <v>#N/A</v>
      </c>
      <c r="D153" s="40" t="e">
        <f t="shared" si="15"/>
        <v>#N/A</v>
      </c>
      <c r="F153" s="27"/>
      <c r="Q153">
        <v>10</v>
      </c>
      <c r="R153" t="s">
        <v>686</v>
      </c>
      <c r="S153" s="55" t="s">
        <v>26</v>
      </c>
    </row>
    <row r="154" spans="1:19" ht="12">
      <c r="A154" s="22">
        <v>11</v>
      </c>
      <c r="B154" s="22"/>
      <c r="C154" s="40" t="e">
        <f t="shared" si="14"/>
        <v>#N/A</v>
      </c>
      <c r="D154" s="40" t="e">
        <f t="shared" si="15"/>
        <v>#N/A</v>
      </c>
      <c r="F154" s="27"/>
      <c r="Q154">
        <v>11</v>
      </c>
      <c r="R154" t="s">
        <v>687</v>
      </c>
      <c r="S154" s="55" t="s">
        <v>72</v>
      </c>
    </row>
    <row r="155" spans="1:19" ht="12">
      <c r="A155" s="22">
        <v>12</v>
      </c>
      <c r="B155" s="22"/>
      <c r="C155" s="40" t="e">
        <f t="shared" si="14"/>
        <v>#N/A</v>
      </c>
      <c r="D155" s="40" t="e">
        <f t="shared" si="15"/>
        <v>#N/A</v>
      </c>
      <c r="F155" s="27"/>
      <c r="Q155">
        <v>12</v>
      </c>
      <c r="R155" t="s">
        <v>688</v>
      </c>
      <c r="S155" s="55" t="s">
        <v>27</v>
      </c>
    </row>
    <row r="156" spans="1:19" ht="12">
      <c r="A156" s="22">
        <v>13</v>
      </c>
      <c r="B156" s="22"/>
      <c r="C156" s="40" t="e">
        <f t="shared" si="14"/>
        <v>#N/A</v>
      </c>
      <c r="D156" s="40" t="e">
        <f t="shared" si="15"/>
        <v>#N/A</v>
      </c>
      <c r="F156" s="27"/>
      <c r="Q156">
        <v>13</v>
      </c>
      <c r="R156" t="s">
        <v>689</v>
      </c>
      <c r="S156" s="55" t="s">
        <v>73</v>
      </c>
    </row>
    <row r="157" spans="1:19" ht="12">
      <c r="A157" s="22">
        <v>14</v>
      </c>
      <c r="B157" s="22"/>
      <c r="C157" s="40" t="e">
        <f t="shared" si="14"/>
        <v>#N/A</v>
      </c>
      <c r="D157" s="40" t="e">
        <f t="shared" si="15"/>
        <v>#N/A</v>
      </c>
      <c r="F157" s="27"/>
      <c r="Q157">
        <v>14</v>
      </c>
      <c r="R157"/>
      <c r="S157" s="55" t="s">
        <v>29</v>
      </c>
    </row>
    <row r="158" spans="1:19" ht="12">
      <c r="A158" s="22">
        <v>15</v>
      </c>
      <c r="B158" s="22"/>
      <c r="C158" s="40" t="e">
        <f t="shared" si="14"/>
        <v>#N/A</v>
      </c>
      <c r="D158" s="40" t="e">
        <f t="shared" si="15"/>
        <v>#N/A</v>
      </c>
      <c r="F158" s="27"/>
      <c r="Q158">
        <v>15</v>
      </c>
      <c r="R158" t="s">
        <v>690</v>
      </c>
      <c r="S158" s="55" t="s">
        <v>30</v>
      </c>
    </row>
    <row r="159" spans="1:19" ht="12">
      <c r="A159" s="22">
        <v>16</v>
      </c>
      <c r="B159" s="22"/>
      <c r="C159" s="40" t="e">
        <f t="shared" si="14"/>
        <v>#N/A</v>
      </c>
      <c r="D159" s="40" t="e">
        <f t="shared" si="15"/>
        <v>#N/A</v>
      </c>
      <c r="F159" s="27"/>
      <c r="Q159">
        <v>16</v>
      </c>
      <c r="R159" t="s">
        <v>691</v>
      </c>
      <c r="S159" s="55" t="s">
        <v>31</v>
      </c>
    </row>
    <row r="160" spans="1:19" ht="12">
      <c r="A160" s="24">
        <v>17</v>
      </c>
      <c r="B160" s="22"/>
      <c r="C160" s="40" t="e">
        <f t="shared" si="14"/>
        <v>#N/A</v>
      </c>
      <c r="D160" s="40" t="e">
        <f t="shared" si="15"/>
        <v>#N/A</v>
      </c>
      <c r="F160" s="27"/>
      <c r="Q160" s="50"/>
      <c r="R160" s="49"/>
      <c r="S160" s="49"/>
    </row>
    <row r="161" spans="1:15" ht="12.75" thickBot="1">
      <c r="A161" s="60"/>
      <c r="B161" s="60"/>
      <c r="C161" s="30"/>
      <c r="D161" s="30"/>
      <c r="E161" s="16"/>
      <c r="F161" s="19"/>
      <c r="G161" s="60"/>
      <c r="H161" s="60"/>
      <c r="I161" s="60"/>
      <c r="J161" s="60"/>
      <c r="K161" s="60"/>
      <c r="L161" s="60"/>
      <c r="M161" s="60"/>
      <c r="N161" s="60"/>
      <c r="O161" s="60"/>
    </row>
  </sheetData>
  <sheetProtection/>
  <dataValidations count="1">
    <dataValidation type="list" allowBlank="1" showInputMessage="1" showErrorMessage="1" sqref="C121 C81 C21:D21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K32"/>
  <sheetViews>
    <sheetView workbookViewId="0" topLeftCell="A1">
      <selection activeCell="A1" sqref="A1"/>
    </sheetView>
  </sheetViews>
  <sheetFormatPr defaultColWidth="9.140625" defaultRowHeight="12.75"/>
  <cols>
    <col min="1" max="15" width="9.140625" style="2" customWidth="1"/>
    <col min="16" max="24" width="4.421875" style="2" customWidth="1"/>
    <col min="25" max="25" width="4.7109375" style="2" customWidth="1"/>
    <col min="26" max="35" width="4.421875" style="2" customWidth="1"/>
    <col min="36" max="16384" width="9.140625" style="2" customWidth="1"/>
  </cols>
  <sheetData>
    <row r="1" spans="1:35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60</v>
      </c>
      <c r="H1" s="2" t="s">
        <v>43</v>
      </c>
      <c r="I1" s="2" t="s">
        <v>44</v>
      </c>
      <c r="J1" s="2" t="s">
        <v>42</v>
      </c>
      <c r="K1" s="2" t="s">
        <v>47</v>
      </c>
      <c r="L1" s="2" t="s">
        <v>49</v>
      </c>
      <c r="M1" s="2" t="s">
        <v>50</v>
      </c>
      <c r="N1" s="2" t="s">
        <v>51</v>
      </c>
      <c r="O1" s="2" t="s">
        <v>52</v>
      </c>
      <c r="P1" s="9" t="str">
        <f>A14</f>
        <v>Beds</v>
      </c>
      <c r="Q1" s="10" t="str">
        <f>A15</f>
        <v>Berks</v>
      </c>
      <c r="R1" s="5" t="str">
        <f>A16</f>
        <v>Bucks</v>
      </c>
      <c r="S1" s="5" t="str">
        <f>A17</f>
        <v>Cambs</v>
      </c>
      <c r="T1" s="5" t="str">
        <f>A18</f>
        <v>Cornwall</v>
      </c>
      <c r="U1" s="5" t="str">
        <f>A19</f>
        <v>Devon</v>
      </c>
      <c r="V1" s="5" t="str">
        <f>A20</f>
        <v>Dorset</v>
      </c>
      <c r="W1" s="5" t="str">
        <f>A21</f>
        <v>Essex</v>
      </c>
      <c r="X1" s="5" t="str">
        <f>A22</f>
        <v>Hants</v>
      </c>
      <c r="Y1" s="5" t="str">
        <f>A23</f>
        <v>Herts</v>
      </c>
      <c r="Z1" s="5" t="str">
        <f>A24</f>
        <v>Kent</v>
      </c>
      <c r="AA1" s="5" t="str">
        <f>A25</f>
        <v>Middx</v>
      </c>
      <c r="AB1" s="5" t="str">
        <f>A26</f>
        <v>Norfolk</v>
      </c>
      <c r="AC1" s="5" t="str">
        <f>A27</f>
        <v>Oxon</v>
      </c>
      <c r="AD1" s="5" t="str">
        <f>A28</f>
        <v>Somerset</v>
      </c>
      <c r="AE1" s="5" t="str">
        <f>A29</f>
        <v>Suffolk</v>
      </c>
      <c r="AF1" s="5" t="str">
        <f>A30</f>
        <v>Surrey</v>
      </c>
      <c r="AG1" s="5" t="str">
        <f>A31</f>
        <v>Sussex</v>
      </c>
      <c r="AH1" s="5" t="str">
        <f>A32</f>
        <v>Wiltshire</v>
      </c>
      <c r="AI1" s="6" t="s">
        <v>33</v>
      </c>
    </row>
    <row r="2" spans="1:35" ht="9.75">
      <c r="A2" s="2">
        <v>1</v>
      </c>
      <c r="B2" s="2">
        <f>IF('U15B Track'!E33=0,0,'U15B Track'!D33)</f>
        <v>0</v>
      </c>
      <c r="C2" s="2">
        <f>IF('U15B Track'!E72=0,0,'U15B Track'!D72)</f>
        <v>0</v>
      </c>
      <c r="D2" s="2">
        <f>IF('U15B Track'!E111=0,0,'U15B Track'!D111)</f>
        <v>0</v>
      </c>
      <c r="E2" s="2">
        <f>IF('U15B Track'!E145=0,0,'U15B Track'!D145)</f>
        <v>0</v>
      </c>
      <c r="F2" s="2">
        <f>IF('U15B Track'!E156=0,0,'U15B Track'!D156)</f>
        <v>0</v>
      </c>
      <c r="G2" s="2">
        <f>IF('U15B Track'!E204=0,0,'U15B Track'!D204)</f>
        <v>0</v>
      </c>
      <c r="H2" s="2">
        <f>IF('U15B Field'!E4=0,0,'U15B Field'!D4)</f>
        <v>0</v>
      </c>
      <c r="I2" s="2">
        <f>IF('U15B Field'!E24=0,0,'U15B Field'!D24)</f>
        <v>0</v>
      </c>
      <c r="J2" s="2">
        <f>IF('U15B Field'!E44=0,0,'U15B Field'!D44)</f>
        <v>0</v>
      </c>
      <c r="K2" s="2">
        <f>IF('U15B Field'!E64=0,0,'U15B Field'!D64)</f>
        <v>0</v>
      </c>
      <c r="L2" s="2">
        <f>IF('U15B Field'!E84=0,0,'U15B Field'!D84)</f>
        <v>0</v>
      </c>
      <c r="M2" s="2">
        <f>IF('U15B Field'!E104=0,0,'U15B Field'!D104)</f>
        <v>0</v>
      </c>
      <c r="N2" s="2">
        <f>IF('U15B Field'!E124=0,0,'U15B Field'!D124)</f>
        <v>0</v>
      </c>
      <c r="O2" s="2">
        <f>IF('U15B Field'!E144=0,0,'U15B Field'!D144)</f>
        <v>0</v>
      </c>
      <c r="P2" s="11">
        <f>8*(COUNTIF($B$2:$O$2,A14))</f>
        <v>0</v>
      </c>
      <c r="Q2" s="11">
        <f>8*(COUNTIF($B$2:$O$2,A15))</f>
        <v>0</v>
      </c>
      <c r="R2" s="11">
        <f>8*(COUNTIF($B$2:$O$2,A16))</f>
        <v>0</v>
      </c>
      <c r="S2" s="11">
        <f>8*(COUNTIF($B$2:$O$2,A17))</f>
        <v>0</v>
      </c>
      <c r="T2" s="11">
        <f>8*(COUNTIF($B$2:$O$2,A18))</f>
        <v>0</v>
      </c>
      <c r="U2" s="11">
        <f>8*(COUNTIF($B$2:$O$2,A19))</f>
        <v>0</v>
      </c>
      <c r="V2" s="11">
        <f>8*(COUNTIF($B$2:$O$2,A20))</f>
        <v>0</v>
      </c>
      <c r="W2" s="11">
        <f>8*(COUNTIF($B$2:$O$2,A21))</f>
        <v>0</v>
      </c>
      <c r="X2" s="11">
        <f>8*(COUNTIF($B$2:$O$2,A22))</f>
        <v>0</v>
      </c>
      <c r="Y2" s="11">
        <f>8*(COUNTIF($B$2:$O$2,A23))</f>
        <v>0</v>
      </c>
      <c r="Z2" s="11">
        <f>8*(COUNTIF($B$2:$O$2,A24))</f>
        <v>0</v>
      </c>
      <c r="AA2" s="11">
        <f>8*(COUNTIF($B$2:$O$2,A25))</f>
        <v>0</v>
      </c>
      <c r="AB2" s="11">
        <f>8*(COUNTIF($B$2:$O$2,A26))</f>
        <v>0</v>
      </c>
      <c r="AC2" s="11">
        <f>8*(COUNTIF($B$2:$O$2,A27))</f>
        <v>0</v>
      </c>
      <c r="AD2" s="11">
        <f>8*(COUNTIF($B$2:$O$2,A28))</f>
        <v>0</v>
      </c>
      <c r="AE2" s="11">
        <f>8*(COUNTIF($B$2:$O$2,A29))</f>
        <v>0</v>
      </c>
      <c r="AF2" s="11">
        <f>8*(COUNTIF($B$2:$O$2,A30))</f>
        <v>0</v>
      </c>
      <c r="AG2" s="11">
        <f>8*(COUNTIF($B$2:$O$2,A31))</f>
        <v>0</v>
      </c>
      <c r="AH2" s="11">
        <f>8*(COUNTIF($B$2:$O$2,A32))</f>
        <v>0</v>
      </c>
      <c r="AI2" s="11">
        <f>8*(COUNTIF(B2:O2,"0")+COUNTIF(B2:O2,"#N/A"))</f>
        <v>112</v>
      </c>
    </row>
    <row r="3" spans="1:35" ht="9.75">
      <c r="A3" s="2">
        <v>2</v>
      </c>
      <c r="B3" s="2">
        <f>IF('U15B Track'!E34=0,0,'U15B Track'!D34)</f>
        <v>0</v>
      </c>
      <c r="C3" s="2">
        <f>IF('U15B Track'!E73=0,0,'U15B Track'!D73)</f>
        <v>0</v>
      </c>
      <c r="D3" s="2">
        <f>IF('U15B Track'!E112=0,0,'U15B Track'!D112)</f>
        <v>0</v>
      </c>
      <c r="E3" s="2">
        <f>IF('U15B Track'!E146=0,0,'U15B Track'!D146)</f>
        <v>0</v>
      </c>
      <c r="F3" s="2">
        <f>IF('U15B Track'!E157=0,0,'U15B Track'!D157)</f>
        <v>0</v>
      </c>
      <c r="G3" s="2">
        <f>IF('U15B Track'!E205=0,0,'U15B Track'!D205)</f>
        <v>0</v>
      </c>
      <c r="H3" s="2">
        <f>IF('U15B Field'!E5=0,0,'U15B Field'!D5)</f>
        <v>0</v>
      </c>
      <c r="I3" s="2">
        <f>IF('U15B Field'!E25=0,0,'U15B Field'!D25)</f>
        <v>0</v>
      </c>
      <c r="J3" s="2">
        <f>IF('U15B Field'!E45=0,0,'U15B Field'!D45)</f>
        <v>0</v>
      </c>
      <c r="K3" s="2">
        <f>IF('U15B Field'!E65=0,0,'U15B Field'!D65)</f>
        <v>0</v>
      </c>
      <c r="L3" s="2">
        <f>IF('U15B Field'!E85=0,0,'U15B Field'!D85)</f>
        <v>0</v>
      </c>
      <c r="M3" s="2">
        <f>IF('U15B Field'!E105=0,0,'U15B Field'!D105)</f>
        <v>0</v>
      </c>
      <c r="N3" s="2">
        <f>IF('U15B Field'!E125=0,0,'U15B Field'!D125)</f>
        <v>0</v>
      </c>
      <c r="O3" s="2">
        <f>IF('U15B Field'!E145=0,0,'U15B Field'!D145)</f>
        <v>0</v>
      </c>
      <c r="P3" s="11">
        <f>7*(COUNTIF($B$3:$O$3,A14))</f>
        <v>0</v>
      </c>
      <c r="Q3" s="11">
        <f>7*(COUNTIF($B$3:$O$3,A15))</f>
        <v>0</v>
      </c>
      <c r="R3" s="11">
        <f>7*(COUNTIF($B$3:$O$3,A16))</f>
        <v>0</v>
      </c>
      <c r="S3" s="11">
        <f>7*(COUNTIF($B$3:$O$3,A17))</f>
        <v>0</v>
      </c>
      <c r="T3" s="11">
        <f>7*(COUNTIF($B$3:$O$3,A18))</f>
        <v>0</v>
      </c>
      <c r="U3" s="11">
        <f>7*(COUNTIF($B$3:$O$3,A19))</f>
        <v>0</v>
      </c>
      <c r="V3" s="11">
        <f>7*(COUNTIF($B$3:$O$3,A20))</f>
        <v>0</v>
      </c>
      <c r="W3" s="11">
        <f>7*(COUNTIF($B$3:$O$3,A21))</f>
        <v>0</v>
      </c>
      <c r="X3" s="11">
        <f>7*(COUNTIF($B$3:$O$3,A22))</f>
        <v>0</v>
      </c>
      <c r="Y3" s="11">
        <f>7*(COUNTIF($B$3:$O$3,A23))</f>
        <v>0</v>
      </c>
      <c r="Z3" s="11">
        <f>7*(COUNTIF($B$3:$O$3,A24))</f>
        <v>0</v>
      </c>
      <c r="AA3" s="11">
        <f>7*(COUNTIF($B$3:$O$3,A25))</f>
        <v>0</v>
      </c>
      <c r="AB3" s="11">
        <f>7*(COUNTIF($B$3:$O$3,A26))</f>
        <v>0</v>
      </c>
      <c r="AC3" s="11">
        <f>7*(COUNTIF($B$3:$O$3,A27))</f>
        <v>0</v>
      </c>
      <c r="AD3" s="11">
        <f>7*(COUNTIF($B$3:$O$3,A28))</f>
        <v>0</v>
      </c>
      <c r="AE3" s="11">
        <f>7*(COUNTIF($B$3:$O$3,A29))</f>
        <v>0</v>
      </c>
      <c r="AF3" s="11">
        <f>7*(COUNTIF($B$3:$O$3,A30))</f>
        <v>0</v>
      </c>
      <c r="AG3" s="11">
        <f>7*(COUNTIF($B$3:$O$3,A31))</f>
        <v>0</v>
      </c>
      <c r="AH3" s="11">
        <f>7*(COUNTIF($B$3:$O$3,A32))</f>
        <v>0</v>
      </c>
      <c r="AI3" s="11">
        <f>7*(COUNTIF(B3:O3,"0")+COUNTIF(B3:O3,"#N/A"))</f>
        <v>98</v>
      </c>
    </row>
    <row r="4" spans="1:35" ht="9.75">
      <c r="A4" s="2">
        <v>3</v>
      </c>
      <c r="B4" s="2">
        <f>IF('U15B Track'!E35=0,0,'U15B Track'!D35)</f>
        <v>0</v>
      </c>
      <c r="C4" s="2">
        <f>IF('U15B Track'!E74=0,0,'U15B Track'!D74)</f>
        <v>0</v>
      </c>
      <c r="D4" s="2">
        <f>IF('U15B Track'!E113=0,0,'U15B Track'!D113)</f>
        <v>0</v>
      </c>
      <c r="E4" s="2">
        <f>IF('U15B Track'!E147=0,0,'U15B Track'!D147)</f>
        <v>0</v>
      </c>
      <c r="F4" s="2">
        <f>IF('U15B Track'!E158=0,0,'U15B Track'!D158)</f>
        <v>0</v>
      </c>
      <c r="G4" s="2">
        <f>IF('U15B Track'!E206=0,0,'U15B Track'!D206)</f>
        <v>0</v>
      </c>
      <c r="H4" s="2">
        <f>IF('U15B Field'!E6=0,0,'U15B Field'!D6)</f>
        <v>0</v>
      </c>
      <c r="I4" s="2">
        <f>IF('U15B Field'!E26=0,0,'U15B Field'!D26)</f>
        <v>0</v>
      </c>
      <c r="J4" s="2">
        <f>IF('U15B Field'!E46=0,0,'U15B Field'!D46)</f>
        <v>0</v>
      </c>
      <c r="K4" s="2">
        <f>IF('U15B Field'!E66=0,0,'U15B Field'!D66)</f>
        <v>0</v>
      </c>
      <c r="L4" s="2">
        <f>IF('U15B Field'!E86=0,0,'U15B Field'!D86)</f>
        <v>0</v>
      </c>
      <c r="M4" s="2">
        <f>IF('U15B Field'!E106=0,0,'U15B Field'!D106)</f>
        <v>0</v>
      </c>
      <c r="N4" s="2">
        <f>IF('U15B Field'!E126=0,0,'U15B Field'!D126)</f>
        <v>0</v>
      </c>
      <c r="O4" s="2">
        <f>IF('U15B Field'!E146=0,0,'U15B Field'!D146)</f>
        <v>0</v>
      </c>
      <c r="P4" s="11">
        <f>6*(COUNTIF($B$4:$O$4,A14))</f>
        <v>0</v>
      </c>
      <c r="Q4" s="11">
        <f>6*(COUNTIF($B$4:$O$4,A15))</f>
        <v>0</v>
      </c>
      <c r="R4" s="11">
        <f>6*(COUNTIF($B$4:$O$4,A16))</f>
        <v>0</v>
      </c>
      <c r="S4" s="11">
        <f>6*(COUNTIF($B$4:$O$4,A17))</f>
        <v>0</v>
      </c>
      <c r="T4" s="11">
        <f>6*(COUNTIF($B$4:$O$4,A18))</f>
        <v>0</v>
      </c>
      <c r="U4" s="11">
        <f>6*(COUNTIF($B$4:$O$4,A19))</f>
        <v>0</v>
      </c>
      <c r="V4" s="11">
        <f>6*(COUNTIF($B$4:$O$4,A20))</f>
        <v>0</v>
      </c>
      <c r="W4" s="11">
        <f>6*(COUNTIF($B$4:$O$4,A21))</f>
        <v>0</v>
      </c>
      <c r="X4" s="11">
        <f>6*(COUNTIF($B$4:$O$4,A22))</f>
        <v>0</v>
      </c>
      <c r="Y4" s="11">
        <f>6*(COUNTIF($B$4:$O$4,A23))</f>
        <v>0</v>
      </c>
      <c r="Z4" s="11">
        <f>6*(COUNTIF($B$4:$O$4,A24))</f>
        <v>0</v>
      </c>
      <c r="AA4" s="11">
        <f>6*(COUNTIF($B$4:$O$4,A25))</f>
        <v>0</v>
      </c>
      <c r="AB4" s="11">
        <f>6*(COUNTIF($B$4:$O$4,A26))</f>
        <v>0</v>
      </c>
      <c r="AC4" s="11">
        <f>6*(COUNTIF($B$4:$O$4,A27))</f>
        <v>0</v>
      </c>
      <c r="AD4" s="11">
        <f>6*(COUNTIF($B$4:$O$4,A28))</f>
        <v>0</v>
      </c>
      <c r="AE4" s="11">
        <f>6*(COUNTIF($B$4:$O$4,A29))</f>
        <v>0</v>
      </c>
      <c r="AF4" s="11">
        <f>6*(COUNTIF($B$4:$O$4,A30))</f>
        <v>0</v>
      </c>
      <c r="AG4" s="11">
        <f>6*(COUNTIF($B$4:$O$4,A31))</f>
        <v>0</v>
      </c>
      <c r="AH4" s="11">
        <f>6*(COUNTIF($B$4:$O$4,A32))</f>
        <v>0</v>
      </c>
      <c r="AI4" s="11">
        <f>6*(COUNTIF(B4:O4,"0")+COUNTIF(B4:O4,"#N/A"))</f>
        <v>84</v>
      </c>
    </row>
    <row r="5" spans="1:35" ht="9.75">
      <c r="A5" s="2">
        <v>4</v>
      </c>
      <c r="B5" s="2">
        <f>IF('U15B Track'!E36=0,0,'U15B Track'!D36)</f>
        <v>0</v>
      </c>
      <c r="C5" s="2">
        <f>IF('U15B Track'!E75=0,0,'U15B Track'!D75)</f>
        <v>0</v>
      </c>
      <c r="D5" s="2">
        <f>IF('U15B Track'!E114=0,0,'U15B Track'!D114)</f>
        <v>0</v>
      </c>
      <c r="E5" s="2">
        <f>IF('U15B Track'!E148=0,0,'U15B Track'!D148)</f>
        <v>0</v>
      </c>
      <c r="F5" s="2">
        <f>IF('U15B Track'!E159=0,0,'U15B Track'!D159)</f>
        <v>0</v>
      </c>
      <c r="G5" s="2">
        <f>IF('U15B Track'!E207=0,0,'U15B Track'!D207)</f>
        <v>0</v>
      </c>
      <c r="H5" s="2">
        <f>IF('U15B Field'!E7=0,0,'U15B Field'!D7)</f>
        <v>0</v>
      </c>
      <c r="I5" s="2">
        <f>IF('U15B Field'!E27=0,0,'U15B Field'!D27)</f>
        <v>0</v>
      </c>
      <c r="J5" s="2">
        <f>IF('U15B Field'!E47=0,0,'U15B Field'!D47)</f>
        <v>0</v>
      </c>
      <c r="K5" s="2">
        <f>IF('U15B Field'!E67=0,0,'U15B Field'!D67)</f>
        <v>0</v>
      </c>
      <c r="L5" s="2">
        <f>IF('U15B Field'!E87=0,0,'U15B Field'!D87)</f>
        <v>0</v>
      </c>
      <c r="M5" s="2">
        <f>IF('U15B Field'!E107=0,0,'U15B Field'!D107)</f>
        <v>0</v>
      </c>
      <c r="N5" s="2">
        <f>IF('U15B Field'!E127=0,0,'U15B Field'!D127)</f>
        <v>0</v>
      </c>
      <c r="O5" s="2">
        <f>IF('U15B Field'!E147=0,0,'U15B Field'!D147)</f>
        <v>0</v>
      </c>
      <c r="P5" s="11">
        <f>5*(COUNTIF($B$5:$O$5,A14))</f>
        <v>0</v>
      </c>
      <c r="Q5" s="11">
        <f>5*(COUNTIF($B$5:$O$5,A15))</f>
        <v>0</v>
      </c>
      <c r="R5" s="11">
        <f>5*(COUNTIF($B$5:$O$5,A16))</f>
        <v>0</v>
      </c>
      <c r="S5" s="11">
        <f>5*(COUNTIF($B$5:$O$5,A17))</f>
        <v>0</v>
      </c>
      <c r="T5" s="11">
        <f>5*(COUNTIF($B$5:$O$5,A18))</f>
        <v>0</v>
      </c>
      <c r="U5" s="11">
        <f>5*(COUNTIF($B$5:$O$5,A19))</f>
        <v>0</v>
      </c>
      <c r="V5" s="11">
        <f>5*(COUNTIF($B$5:$O$5,A20))</f>
        <v>0</v>
      </c>
      <c r="W5" s="11">
        <f>5*(COUNTIF($B$5:$O$5,A21))</f>
        <v>0</v>
      </c>
      <c r="X5" s="11">
        <f>5*(COUNTIF($B$5:$O$5,A22))</f>
        <v>0</v>
      </c>
      <c r="Y5" s="11">
        <f>5*(COUNTIF($B$5:$O$5,A23))</f>
        <v>0</v>
      </c>
      <c r="Z5" s="11">
        <f>5*(COUNTIF($B$5:$O$5,A24))</f>
        <v>0</v>
      </c>
      <c r="AA5" s="11">
        <f>5*(COUNTIF($B$5:$O$5,A25))</f>
        <v>0</v>
      </c>
      <c r="AB5" s="11">
        <f>5*(COUNTIF($B$5:$O$5,A26))</f>
        <v>0</v>
      </c>
      <c r="AC5" s="11">
        <f>5*(COUNTIF($B$5:$O$5,A27))</f>
        <v>0</v>
      </c>
      <c r="AD5" s="11">
        <f>5*(COUNTIF($B$5:$O$5,A28))</f>
        <v>0</v>
      </c>
      <c r="AE5" s="11">
        <f>5*(COUNTIF($B$5:$O$5,A29))</f>
        <v>0</v>
      </c>
      <c r="AF5" s="11">
        <f>5*(COUNTIF($B$5:$O$5,A30))</f>
        <v>0</v>
      </c>
      <c r="AG5" s="11">
        <f>5*(COUNTIF($B$5:$O$5,A31))</f>
        <v>0</v>
      </c>
      <c r="AH5" s="11">
        <f>5*(COUNTIF($B$5:$O$5,A32))</f>
        <v>0</v>
      </c>
      <c r="AI5" s="11">
        <f>5*(COUNTIF(B5:O5,"0")+COUNTIF(B5:O5,"#N/A"))</f>
        <v>70</v>
      </c>
    </row>
    <row r="6" spans="1:35" ht="9.75">
      <c r="A6" s="2">
        <v>5</v>
      </c>
      <c r="B6" s="2">
        <f>IF('U15B Track'!E37=0,0,'U15B Track'!D37)</f>
        <v>0</v>
      </c>
      <c r="C6" s="2">
        <f>IF('U15B Track'!E76=0,0,'U15B Track'!D76)</f>
        <v>0</v>
      </c>
      <c r="D6" s="2">
        <f>IF('U15B Track'!E115=0,0,'U15B Track'!D115)</f>
        <v>0</v>
      </c>
      <c r="E6" s="2">
        <f>IF('U15B Track'!E149=0,0,'U15B Track'!D149)</f>
        <v>0</v>
      </c>
      <c r="F6" s="2">
        <f>IF('U15B Track'!E160=0,0,'U15B Track'!D160)</f>
        <v>0</v>
      </c>
      <c r="G6" s="2">
        <f>IF('U15B Track'!E208=0,0,'U15B Track'!D208)</f>
        <v>0</v>
      </c>
      <c r="H6" s="2">
        <f>IF('U15B Field'!E8=0,0,'U15B Field'!D8)</f>
        <v>0</v>
      </c>
      <c r="I6" s="2">
        <f>IF('U15B Field'!E28=0,0,'U15B Field'!D28)</f>
        <v>0</v>
      </c>
      <c r="J6" s="2">
        <f>IF('U15B Field'!E48=0,0,'U15B Field'!D48)</f>
        <v>0</v>
      </c>
      <c r="K6" s="2">
        <f>IF('U15B Field'!E68=0,0,'U15B Field'!D68)</f>
        <v>0</v>
      </c>
      <c r="L6" s="2">
        <f>IF('U15B Field'!E88=0,0,'U15B Field'!D88)</f>
        <v>0</v>
      </c>
      <c r="M6" s="2">
        <f>IF('U15B Field'!E108=0,0,'U15B Field'!D108)</f>
        <v>0</v>
      </c>
      <c r="N6" s="2">
        <f>IF('U15B Field'!E128=0,0,'U15B Field'!D128)</f>
        <v>0</v>
      </c>
      <c r="O6" s="2">
        <f>IF('U15B Field'!E148=0,0,'U15B Field'!D148)</f>
        <v>0</v>
      </c>
      <c r="P6" s="11">
        <f>4*(COUNTIF($B$6:$O$6,A14))</f>
        <v>0</v>
      </c>
      <c r="Q6" s="11">
        <f>4*(COUNTIF($B$6:$O$6,A15))</f>
        <v>0</v>
      </c>
      <c r="R6" s="11">
        <f>4*(COUNTIF($B$6:$O$6,A16))</f>
        <v>0</v>
      </c>
      <c r="S6" s="11">
        <f>4*(COUNTIF($B$6:$O$6,A17))</f>
        <v>0</v>
      </c>
      <c r="T6" s="11">
        <f>4*(COUNTIF($B$6:$O$6,A18))</f>
        <v>0</v>
      </c>
      <c r="U6" s="11">
        <f>4*(COUNTIF($B$6:$O$6,A19))</f>
        <v>0</v>
      </c>
      <c r="V6" s="11">
        <f>4*(COUNTIF($B$6:$O$6,A20))</f>
        <v>0</v>
      </c>
      <c r="W6" s="11">
        <f>4*(COUNTIF($B$6:$O$6,A21))</f>
        <v>0</v>
      </c>
      <c r="X6" s="11">
        <f>4*(COUNTIF($B$6:$O$6,A22))</f>
        <v>0</v>
      </c>
      <c r="Y6" s="11">
        <f>4*(COUNTIF($B$6:$O$6,A23))</f>
        <v>0</v>
      </c>
      <c r="Z6" s="11">
        <f>4*(COUNTIF($B$6:$O$6,A24))</f>
        <v>0</v>
      </c>
      <c r="AA6" s="11">
        <f>4*(COUNTIF($B$6:$O$6,A25))</f>
        <v>0</v>
      </c>
      <c r="AB6" s="11">
        <f>4*(COUNTIF($B$6:$O$6,A26))</f>
        <v>0</v>
      </c>
      <c r="AC6" s="11">
        <f>4*(COUNTIF($B$6:$O$6,A27))</f>
        <v>0</v>
      </c>
      <c r="AD6" s="11">
        <f>4*(COUNTIF($B$6:$O$6,A28))</f>
        <v>0</v>
      </c>
      <c r="AE6" s="11">
        <f>4*(COUNTIF($B$6:$O$6,A29))</f>
        <v>0</v>
      </c>
      <c r="AF6" s="11">
        <f>4*(COUNTIF($B$6:$O$6,A30))</f>
        <v>0</v>
      </c>
      <c r="AG6" s="11">
        <f>4*(COUNTIF($B$6:$O$6,A31))</f>
        <v>0</v>
      </c>
      <c r="AH6" s="11">
        <f>4*(COUNTIF($B$6:$O$6,A32))</f>
        <v>0</v>
      </c>
      <c r="AI6" s="11">
        <f>4*(COUNTIF(B6:O6,"0")+COUNTIF(B6:O6,"#N/A"))</f>
        <v>56</v>
      </c>
    </row>
    <row r="7" spans="1:35" ht="9.75">
      <c r="A7" s="2">
        <v>6</v>
      </c>
      <c r="B7" s="2">
        <f>IF('U15B Track'!E38=0,0,'U15B Track'!D38)</f>
        <v>0</v>
      </c>
      <c r="C7" s="2">
        <f>IF('U15B Track'!E77=0,0,'U15B Track'!D77)</f>
        <v>0</v>
      </c>
      <c r="D7" s="2">
        <f>IF('U15B Track'!E116=0,0,'U15B Track'!D116)</f>
        <v>0</v>
      </c>
      <c r="E7" s="2">
        <f>IF('U15B Track'!E150=0,0,'U15B Track'!D150)</f>
        <v>0</v>
      </c>
      <c r="F7" s="2">
        <f>IF('U15B Track'!E161=0,0,'U15B Track'!D161)</f>
        <v>0</v>
      </c>
      <c r="G7" s="2">
        <f>IF('U15B Track'!E209=0,0,'U15B Track'!D209)</f>
        <v>0</v>
      </c>
      <c r="H7" s="2">
        <f>IF('U15B Field'!E9=0,0,'U15B Field'!D9)</f>
        <v>0</v>
      </c>
      <c r="I7" s="2">
        <f>IF('U15B Field'!E29=0,0,'U15B Field'!D29)</f>
        <v>0</v>
      </c>
      <c r="J7" s="2">
        <f>IF('U15B Field'!E49=0,0,'U15B Field'!D49)</f>
        <v>0</v>
      </c>
      <c r="K7" s="2">
        <f>IF('U15B Field'!E69=0,0,'U15B Field'!D69)</f>
        <v>0</v>
      </c>
      <c r="L7" s="2">
        <f>IF('U15B Field'!E89=0,0,'U15B Field'!D89)</f>
        <v>0</v>
      </c>
      <c r="M7" s="2">
        <f>IF('U15B Field'!E109=0,0,'U15B Field'!D109)</f>
        <v>0</v>
      </c>
      <c r="N7" s="2">
        <f>IF('U15B Field'!E129=0,0,'U15B Field'!D129)</f>
        <v>0</v>
      </c>
      <c r="O7" s="2">
        <f>IF('U15B Field'!E149=0,0,'U15B Field'!D149)</f>
        <v>0</v>
      </c>
      <c r="P7" s="11">
        <f>3*(COUNTIF($B$7:$O$7,A14))</f>
        <v>0</v>
      </c>
      <c r="Q7" s="11">
        <f>3*(COUNTIF($B$7:$O$7,A15))</f>
        <v>0</v>
      </c>
      <c r="R7" s="11">
        <f>3*(COUNTIF($B$7:$O$7,A16))</f>
        <v>0</v>
      </c>
      <c r="S7" s="11">
        <f>3*(COUNTIF($B$7:$O$7,A17))</f>
        <v>0</v>
      </c>
      <c r="T7" s="11">
        <f>3*(COUNTIF($B$7:$O$7,A18))</f>
        <v>0</v>
      </c>
      <c r="U7" s="11">
        <f>3*(COUNTIF($B$7:$O$7,A19))</f>
        <v>0</v>
      </c>
      <c r="V7" s="11">
        <f>3*(COUNTIF($B$7:$O$7,A20))</f>
        <v>0</v>
      </c>
      <c r="W7" s="11">
        <f>3*(COUNTIF($B$7:$O$7,A21))</f>
        <v>0</v>
      </c>
      <c r="X7" s="11">
        <f>3*(COUNTIF($B$7:$O$7,A22))</f>
        <v>0</v>
      </c>
      <c r="Y7" s="11">
        <f>3*(COUNTIF($B$7:$O$7,A23))</f>
        <v>0</v>
      </c>
      <c r="Z7" s="11">
        <f>3*(COUNTIF($B$7:$O$7,A24))</f>
        <v>0</v>
      </c>
      <c r="AA7" s="11">
        <f>3*(COUNTIF($B$7:$O$7,A25))</f>
        <v>0</v>
      </c>
      <c r="AB7" s="11">
        <f>3*(COUNTIF($B$7:$O$7,A26))</f>
        <v>0</v>
      </c>
      <c r="AC7" s="11">
        <f>3*(COUNTIF($B$7:$O$7,A27))</f>
        <v>0</v>
      </c>
      <c r="AD7" s="11">
        <f>3*(COUNTIF($B$7:$O$7,A28))</f>
        <v>0</v>
      </c>
      <c r="AE7" s="11">
        <f>3*(COUNTIF($B$7:$O$7,A29))</f>
        <v>0</v>
      </c>
      <c r="AF7" s="11">
        <f>3*(COUNTIF($B$7:$O$7,A30))</f>
        <v>0</v>
      </c>
      <c r="AG7" s="11">
        <f>3*(COUNTIF($B$7:$O$7,A31))</f>
        <v>0</v>
      </c>
      <c r="AH7" s="11">
        <f>3*(COUNTIF($B$7:$O$7,A32))</f>
        <v>0</v>
      </c>
      <c r="AI7" s="11">
        <f>3*(COUNTIF(B7:O7,"0")+COUNTIF(B7:O7,"#N/A"))</f>
        <v>42</v>
      </c>
    </row>
    <row r="8" spans="1:35" ht="9.75">
      <c r="A8" s="2">
        <v>7</v>
      </c>
      <c r="B8" s="2">
        <f>IF('U15B Track'!E39=0,0,'U15B Track'!D39)</f>
        <v>0</v>
      </c>
      <c r="C8" s="2">
        <f>IF('U15B Track'!E78=0,0,'U15B Track'!D78)</f>
        <v>0</v>
      </c>
      <c r="D8" s="2">
        <f>IF('U15B Track'!E117=0,0,'U15B Track'!D117)</f>
        <v>0</v>
      </c>
      <c r="E8" s="2">
        <f>IF('U15B Track'!E151=0,0,'U15B Track'!D151)</f>
        <v>0</v>
      </c>
      <c r="F8" s="2">
        <f>IF('U15B Track'!E162=0,0,'U15B Track'!D162)</f>
        <v>0</v>
      </c>
      <c r="G8" s="2">
        <f>IF('U15B Track'!E210=0,0,'U15B Track'!D210)</f>
        <v>0</v>
      </c>
      <c r="H8" s="2">
        <f>IF('U15B Field'!E10=0,0,'U15B Field'!D10)</f>
        <v>0</v>
      </c>
      <c r="I8" s="2">
        <f>IF('U15B Field'!E30=0,0,'U15B Field'!D30)</f>
        <v>0</v>
      </c>
      <c r="J8" s="2">
        <f>IF('U15B Field'!E50=0,0,'U15B Field'!D50)</f>
        <v>0</v>
      </c>
      <c r="K8" s="2">
        <f>IF('U15B Field'!E70=0,0,'U15B Field'!D70)</f>
        <v>0</v>
      </c>
      <c r="L8" s="2">
        <f>IF('U15B Field'!E90=0,0,'U15B Field'!D90)</f>
        <v>0</v>
      </c>
      <c r="M8" s="2">
        <f>IF('U15B Field'!E110=0,0,'U15B Field'!D110)</f>
        <v>0</v>
      </c>
      <c r="N8" s="2">
        <f>IF('U15B Field'!E130=0,0,'U15B Field'!D130)</f>
        <v>0</v>
      </c>
      <c r="O8" s="2">
        <f>IF('U15B Field'!E150=0,0,'U15B Field'!D150)</f>
        <v>0</v>
      </c>
      <c r="P8" s="11">
        <f>2*(COUNTIF($B$8:$O$8,A14))</f>
        <v>0</v>
      </c>
      <c r="Q8" s="11">
        <f>2*(COUNTIF($B$8:$O$8,A15))</f>
        <v>0</v>
      </c>
      <c r="R8" s="11">
        <f>2*(COUNTIF($B$8:$O$8,A16))</f>
        <v>0</v>
      </c>
      <c r="S8" s="11">
        <f>2*(COUNTIF($B$8:$O$8,A17))</f>
        <v>0</v>
      </c>
      <c r="T8" s="11">
        <f>2*(COUNTIF($B$8:$O$8,A18))</f>
        <v>0</v>
      </c>
      <c r="U8" s="11">
        <f>2*(COUNTIF($B$8:$O$8,A19))</f>
        <v>0</v>
      </c>
      <c r="V8" s="11">
        <f>2*(COUNTIF($B$8:$O$8,A20))</f>
        <v>0</v>
      </c>
      <c r="W8" s="11">
        <f>2*(COUNTIF($B$8:$O$8,A21))</f>
        <v>0</v>
      </c>
      <c r="X8" s="11">
        <f>2*(COUNTIF($B$8:$O$8,A22))</f>
        <v>0</v>
      </c>
      <c r="Y8" s="11">
        <f>2*(COUNTIF($B$8:$O$8,A23))</f>
        <v>0</v>
      </c>
      <c r="Z8" s="11">
        <f>2*(COUNTIF($B$8:$O$8,A24))</f>
        <v>0</v>
      </c>
      <c r="AA8" s="11">
        <f>2*(COUNTIF($B$8:$O$8,A25))</f>
        <v>0</v>
      </c>
      <c r="AB8" s="11">
        <f>2*(COUNTIF($B$8:$O$8,A26))</f>
        <v>0</v>
      </c>
      <c r="AC8" s="11">
        <f>2*(COUNTIF($B$8:$O$8,A27))</f>
        <v>0</v>
      </c>
      <c r="AD8" s="11">
        <f>2*(COUNTIF($B$8:$O$8,A28))</f>
        <v>0</v>
      </c>
      <c r="AE8" s="11">
        <f>2*(COUNTIF($B$8:$O$8,A29))</f>
        <v>0</v>
      </c>
      <c r="AF8" s="11">
        <f>2*(COUNTIF($B$8:$O$8,A30))</f>
        <v>0</v>
      </c>
      <c r="AG8" s="11">
        <f>2*(COUNTIF($B$8:$O$8,A31))</f>
        <v>0</v>
      </c>
      <c r="AH8" s="11">
        <f>2*(COUNTIF($B$8:$O$8,A32))</f>
        <v>0</v>
      </c>
      <c r="AI8" s="11">
        <f>2*(COUNTIF(B8:O8,"0")+COUNTIF(B8:O8,"#N/A"))</f>
        <v>28</v>
      </c>
    </row>
    <row r="9" spans="1:35" ht="9.75">
      <c r="A9" s="2">
        <v>8</v>
      </c>
      <c r="B9" s="2">
        <f>IF('U15B Track'!E40=0,0,'U15B Track'!D40)</f>
        <v>0</v>
      </c>
      <c r="C9" s="2">
        <f>IF('U15B Track'!E79=0,0,'U15B Track'!D79)</f>
        <v>0</v>
      </c>
      <c r="D9" s="2">
        <f>IF('U15B Track'!E118=0,0,'U15B Track'!D118)</f>
        <v>0</v>
      </c>
      <c r="E9" s="2">
        <f>IF('U15B Track'!E152=0,0,'U15B Track'!D152)</f>
        <v>0</v>
      </c>
      <c r="F9" s="2">
        <f>IF('U15B Track'!E163=0,0,'U15B Track'!D163)</f>
        <v>0</v>
      </c>
      <c r="G9" s="2">
        <f>IF('U15B Track'!E211=0,0,'U15B Track'!D211)</f>
        <v>0</v>
      </c>
      <c r="H9" s="2">
        <f>IF('U15B Field'!E11=0,0,'U15B Field'!D11)</f>
        <v>0</v>
      </c>
      <c r="I9" s="2">
        <f>IF('U15B Field'!E31=0,0,'U15B Field'!D31)</f>
        <v>0</v>
      </c>
      <c r="J9" s="2">
        <f>IF('U15B Field'!E51=0,0,'U15B Field'!D51)</f>
        <v>0</v>
      </c>
      <c r="K9" s="2">
        <f>IF('U15B Field'!E71=0,0,'U15B Field'!D71)</f>
        <v>0</v>
      </c>
      <c r="L9" s="2">
        <f>IF('U15B Field'!E91=0,0,'U15B Field'!D91)</f>
        <v>0</v>
      </c>
      <c r="M9" s="2">
        <f>IF('U15B Field'!E111=0,0,'U15B Field'!D111)</f>
        <v>0</v>
      </c>
      <c r="N9" s="2">
        <f>IF('U15B Field'!E131=0,0,'U15B Field'!D131)</f>
        <v>0</v>
      </c>
      <c r="O9" s="2">
        <f>IF('U15B Field'!E151=0,0,'U15B Field'!D151)</f>
        <v>0</v>
      </c>
      <c r="P9" s="11">
        <f>1*(COUNTIF($B$9:$O$9,A14))</f>
        <v>0</v>
      </c>
      <c r="Q9" s="11">
        <f>1*(COUNTIF($B$9:$O$9,A15))</f>
        <v>0</v>
      </c>
      <c r="R9" s="11">
        <f>1*(COUNTIF($B$9:$O$9,A16))</f>
        <v>0</v>
      </c>
      <c r="S9" s="11">
        <f>1*(COUNTIF($B$9:$O$9,A17))</f>
        <v>0</v>
      </c>
      <c r="T9" s="11">
        <f>1*(COUNTIF($B$9:$O$9,A18))</f>
        <v>0</v>
      </c>
      <c r="U9" s="11">
        <f>1*(COUNTIF($B$9:$O$9,A19))</f>
        <v>0</v>
      </c>
      <c r="V9" s="11">
        <f>1*(COUNTIF($B$9:$O$9,A20))</f>
        <v>0</v>
      </c>
      <c r="W9" s="11">
        <f>1*(COUNTIF($B$9:$O$9,A21))</f>
        <v>0</v>
      </c>
      <c r="X9" s="11">
        <f>1*(COUNTIF($B$9:$O$9,A22))</f>
        <v>0</v>
      </c>
      <c r="Y9" s="11">
        <f>1*(COUNTIF($B$9:$O$9,A23))</f>
        <v>0</v>
      </c>
      <c r="Z9" s="11">
        <f>1*(COUNTIF($B$9:$O$9,A24))</f>
        <v>0</v>
      </c>
      <c r="AA9" s="11">
        <f>1*(COUNTIF($B$9:$O$9,A25))</f>
        <v>0</v>
      </c>
      <c r="AB9" s="11">
        <f>1*(COUNTIF($B$9:$O$9,A26))</f>
        <v>0</v>
      </c>
      <c r="AC9" s="11">
        <f>1*(COUNTIF($B$9:$O$9,A27))</f>
        <v>0</v>
      </c>
      <c r="AD9" s="11">
        <f>1*(COUNTIF($B$9:$O$9,A28))</f>
        <v>0</v>
      </c>
      <c r="AE9" s="11">
        <f>1*(COUNTIF($B$9:$O$9,A29))</f>
        <v>0</v>
      </c>
      <c r="AF9" s="11">
        <f>1*(COUNTIF($B$9:$O$9,A30))</f>
        <v>0</v>
      </c>
      <c r="AG9" s="11">
        <f>1*(COUNTIF($B$9:$O$9,A31))</f>
        <v>0</v>
      </c>
      <c r="AH9" s="11">
        <f>1*(COUNTIF($B$9:$O$9,A32))</f>
        <v>0</v>
      </c>
      <c r="AI9" s="11">
        <f>1*(COUNTIF(B9:O9,"0")+COUNTIF(B9:O9,"#N/A"))</f>
        <v>14</v>
      </c>
    </row>
    <row r="12" ht="9.75">
      <c r="M12" s="2" t="s">
        <v>53</v>
      </c>
    </row>
    <row r="13" spans="2:37" ht="9.75">
      <c r="B13" s="2" t="s">
        <v>133</v>
      </c>
      <c r="C13" s="2" t="s">
        <v>134</v>
      </c>
      <c r="M13" s="2" t="s">
        <v>54</v>
      </c>
      <c r="AJ13" s="2" t="s">
        <v>66</v>
      </c>
      <c r="AK13" s="2" t="s">
        <v>70</v>
      </c>
    </row>
    <row r="14" spans="1:37" ht="9.75">
      <c r="A14" s="2" t="str">
        <f>'U15G Scores'!A14</f>
        <v>Beds</v>
      </c>
      <c r="B14" s="7">
        <f>P14</f>
        <v>0</v>
      </c>
      <c r="C14" s="2">
        <f aca="true" t="shared" si="0" ref="C14:C32">RANK(B14,$B$14:$B$32)</f>
        <v>1</v>
      </c>
      <c r="M14" s="2" t="s">
        <v>55</v>
      </c>
      <c r="P14" s="2">
        <f aca="true" t="shared" si="1" ref="P14:AI14">SUM(P2:P13)</f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504</v>
      </c>
      <c r="AJ14" s="2">
        <f>SUM(P14:AI14)</f>
        <v>504</v>
      </c>
      <c r="AK14" s="2">
        <v>504</v>
      </c>
    </row>
    <row r="15" spans="1:3" ht="9.75">
      <c r="A15" s="2" t="str">
        <f>'U15G Scores'!A15</f>
        <v>Berks</v>
      </c>
      <c r="B15" s="7">
        <f>Q14</f>
        <v>0</v>
      </c>
      <c r="C15" s="2">
        <f t="shared" si="0"/>
        <v>1</v>
      </c>
    </row>
    <row r="16" spans="1:3" ht="9.75">
      <c r="A16" s="2" t="str">
        <f>'U15G Scores'!A16</f>
        <v>Bucks</v>
      </c>
      <c r="B16" s="7">
        <f>R14</f>
        <v>0</v>
      </c>
      <c r="C16" s="2">
        <f t="shared" si="0"/>
        <v>1</v>
      </c>
    </row>
    <row r="17" spans="1:3" ht="9.75">
      <c r="A17" s="2" t="str">
        <f>'U15G Scores'!A17</f>
        <v>Cambs</v>
      </c>
      <c r="B17" s="7">
        <f>S14</f>
        <v>0</v>
      </c>
      <c r="C17" s="2">
        <f t="shared" si="0"/>
        <v>1</v>
      </c>
    </row>
    <row r="18" spans="1:3" ht="9.75">
      <c r="A18" s="2" t="str">
        <f>'U15G Scores'!A18</f>
        <v>Cornwall</v>
      </c>
      <c r="B18" s="7">
        <f>T14</f>
        <v>0</v>
      </c>
      <c r="C18" s="2">
        <f t="shared" si="0"/>
        <v>1</v>
      </c>
    </row>
    <row r="19" spans="1:3" ht="9.75">
      <c r="A19" s="2" t="str">
        <f>'U15G Scores'!A19</f>
        <v>Devon</v>
      </c>
      <c r="B19" s="7">
        <f>U14</f>
        <v>0</v>
      </c>
      <c r="C19" s="2">
        <f t="shared" si="0"/>
        <v>1</v>
      </c>
    </row>
    <row r="20" spans="1:3" ht="9.75">
      <c r="A20" s="2" t="str">
        <f>'U15G Scores'!A20</f>
        <v>Dorset</v>
      </c>
      <c r="B20" s="7">
        <f>V14</f>
        <v>0</v>
      </c>
      <c r="C20" s="2">
        <f t="shared" si="0"/>
        <v>1</v>
      </c>
    </row>
    <row r="21" spans="1:3" ht="9.75">
      <c r="A21" s="2" t="str">
        <f>'U15G Scores'!A21</f>
        <v>Essex</v>
      </c>
      <c r="B21" s="7">
        <f>W14</f>
        <v>0</v>
      </c>
      <c r="C21" s="2">
        <f t="shared" si="0"/>
        <v>1</v>
      </c>
    </row>
    <row r="22" spans="1:3" ht="9.75">
      <c r="A22" s="2" t="str">
        <f>'U15G Scores'!A22</f>
        <v>Hants</v>
      </c>
      <c r="B22" s="7">
        <f>X14</f>
        <v>0</v>
      </c>
      <c r="C22" s="2">
        <f t="shared" si="0"/>
        <v>1</v>
      </c>
    </row>
    <row r="23" spans="1:3" ht="9.75">
      <c r="A23" s="2" t="str">
        <f>'U15G Scores'!A23</f>
        <v>Herts</v>
      </c>
      <c r="B23" s="7">
        <f>Y14</f>
        <v>0</v>
      </c>
      <c r="C23" s="2">
        <f t="shared" si="0"/>
        <v>1</v>
      </c>
    </row>
    <row r="24" spans="1:3" ht="9.75">
      <c r="A24" s="2" t="str">
        <f>'U15G Scores'!A24</f>
        <v>Kent</v>
      </c>
      <c r="B24" s="7">
        <f>Z14</f>
        <v>0</v>
      </c>
      <c r="C24" s="2">
        <f t="shared" si="0"/>
        <v>1</v>
      </c>
    </row>
    <row r="25" spans="1:3" ht="9.75">
      <c r="A25" s="2" t="str">
        <f>'U15G Scores'!A25</f>
        <v>Middx</v>
      </c>
      <c r="B25" s="7">
        <f>AA14</f>
        <v>0</v>
      </c>
      <c r="C25" s="2">
        <f t="shared" si="0"/>
        <v>1</v>
      </c>
    </row>
    <row r="26" spans="1:3" ht="9.75">
      <c r="A26" s="2" t="str">
        <f>'U15G Scores'!A26</f>
        <v>Norfolk</v>
      </c>
      <c r="B26" s="7">
        <f>AB14</f>
        <v>0</v>
      </c>
      <c r="C26" s="2">
        <f t="shared" si="0"/>
        <v>1</v>
      </c>
    </row>
    <row r="27" spans="1:3" ht="9.75">
      <c r="A27" s="2" t="str">
        <f>'U15G Scores'!A27</f>
        <v>Oxon</v>
      </c>
      <c r="B27" s="7">
        <f>AC14</f>
        <v>0</v>
      </c>
      <c r="C27" s="2">
        <f t="shared" si="0"/>
        <v>1</v>
      </c>
    </row>
    <row r="28" spans="1:3" ht="9.75">
      <c r="A28" s="2" t="str">
        <f>'U15G Scores'!A28</f>
        <v>Somerset</v>
      </c>
      <c r="B28" s="7">
        <f>AD14</f>
        <v>0</v>
      </c>
      <c r="C28" s="2">
        <f t="shared" si="0"/>
        <v>1</v>
      </c>
    </row>
    <row r="29" spans="1:3" ht="9.75">
      <c r="A29" s="2" t="str">
        <f>'U15G Scores'!A29</f>
        <v>Suffolk</v>
      </c>
      <c r="B29" s="7">
        <f>AE14</f>
        <v>0</v>
      </c>
      <c r="C29" s="2">
        <f t="shared" si="0"/>
        <v>1</v>
      </c>
    </row>
    <row r="30" spans="1:3" ht="9.75">
      <c r="A30" s="2" t="str">
        <f>'U15G Scores'!A30</f>
        <v>Surrey</v>
      </c>
      <c r="B30" s="7">
        <f>AF14</f>
        <v>0</v>
      </c>
      <c r="C30" s="2">
        <f t="shared" si="0"/>
        <v>1</v>
      </c>
    </row>
    <row r="31" spans="1:3" ht="9.75">
      <c r="A31" s="2" t="str">
        <f>'U15G Scores'!A31</f>
        <v>Sussex</v>
      </c>
      <c r="B31" s="7">
        <f>AG14</f>
        <v>0</v>
      </c>
      <c r="C31" s="2">
        <f t="shared" si="0"/>
        <v>1</v>
      </c>
    </row>
    <row r="32" spans="1:3" ht="9.75">
      <c r="A32" s="2" t="str">
        <f>'U15G Scores'!A32</f>
        <v>Wiltshire</v>
      </c>
      <c r="B32" s="7">
        <f>AH14</f>
        <v>0</v>
      </c>
      <c r="C32" s="2">
        <f t="shared" si="0"/>
        <v>1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O270"/>
  <sheetViews>
    <sheetView workbookViewId="0" topLeftCell="A79">
      <selection activeCell="A256" sqref="A256:E256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7" width="9.140625" style="27" customWidth="1"/>
    <col min="8" max="9" width="9.140625" style="24" customWidth="1"/>
    <col min="10" max="10" width="7.421875" style="50" customWidth="1"/>
    <col min="11" max="11" width="20.421875" style="50" customWidth="1"/>
    <col min="12" max="12" width="8.71093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175</v>
      </c>
      <c r="B1" s="56"/>
    </row>
    <row r="2" spans="1:5" ht="12">
      <c r="A2" s="24" t="s">
        <v>69</v>
      </c>
      <c r="B2" s="24"/>
      <c r="C2" s="27" t="s">
        <v>74</v>
      </c>
      <c r="D2" s="27" t="s">
        <v>75</v>
      </c>
      <c r="E2" s="14" t="s">
        <v>76</v>
      </c>
    </row>
    <row r="3" spans="1:13" ht="12">
      <c r="A3" s="56" t="s">
        <v>0</v>
      </c>
      <c r="B3" s="56"/>
      <c r="D3" s="35" t="s">
        <v>82</v>
      </c>
      <c r="M3" s="57"/>
    </row>
    <row r="4" spans="1:13" ht="12">
      <c r="A4" s="57" t="s">
        <v>1</v>
      </c>
      <c r="B4" s="57"/>
      <c r="C4" s="12" t="s">
        <v>2</v>
      </c>
      <c r="D4" s="12" t="s">
        <v>784</v>
      </c>
      <c r="E4" s="12"/>
      <c r="F4" s="28" t="s">
        <v>3</v>
      </c>
      <c r="G4" s="28"/>
      <c r="M4" s="57"/>
    </row>
    <row r="5" spans="1:12" ht="12">
      <c r="A5" s="22">
        <v>1</v>
      </c>
      <c r="B5" s="22">
        <v>7</v>
      </c>
      <c r="C5" s="40" t="str">
        <f aca="true" t="shared" si="0" ref="C5:C39">VLOOKUP($B5,$J$5:$L$23,2,FALSE)</f>
        <v>Joseph Dewar</v>
      </c>
      <c r="D5" s="40" t="str">
        <f>VLOOKUP($B5,$J$5:$L$23,3,FALSE)</f>
        <v>Essex</v>
      </c>
      <c r="E5" s="12" t="s">
        <v>785</v>
      </c>
      <c r="F5" s="28" t="s">
        <v>792</v>
      </c>
      <c r="G5" s="24"/>
      <c r="J5">
        <v>1</v>
      </c>
      <c r="K5"/>
      <c r="L5" s="55" t="s">
        <v>17</v>
      </c>
    </row>
    <row r="6" spans="1:12" ht="12">
      <c r="A6" s="22">
        <v>2</v>
      </c>
      <c r="B6" s="22">
        <v>10</v>
      </c>
      <c r="C6" s="40" t="str">
        <f t="shared" si="0"/>
        <v>Tommy Ramdan</v>
      </c>
      <c r="D6" s="40" t="str">
        <f aca="true" t="shared" si="1" ref="D6:D39">VLOOKUP($B6,$J$5:$L$23,3,FALSE)</f>
        <v>Kent</v>
      </c>
      <c r="E6" s="12" t="s">
        <v>786</v>
      </c>
      <c r="F6" s="28" t="s">
        <v>793</v>
      </c>
      <c r="G6" s="24"/>
      <c r="J6">
        <v>2</v>
      </c>
      <c r="K6" s="75" t="s">
        <v>801</v>
      </c>
      <c r="L6" s="55" t="s">
        <v>18</v>
      </c>
    </row>
    <row r="7" spans="1:12" ht="12">
      <c r="A7" s="22">
        <v>3</v>
      </c>
      <c r="B7" s="22">
        <v>8</v>
      </c>
      <c r="C7" s="40" t="str">
        <f t="shared" si="0"/>
        <v>Oliver Bromby</v>
      </c>
      <c r="D7" s="40" t="str">
        <f t="shared" si="1"/>
        <v>Hants</v>
      </c>
      <c r="E7" s="12" t="s">
        <v>787</v>
      </c>
      <c r="F7" s="28" t="s">
        <v>794</v>
      </c>
      <c r="G7" s="24"/>
      <c r="J7">
        <v>3</v>
      </c>
      <c r="K7" t="s">
        <v>336</v>
      </c>
      <c r="L7" s="55" t="s">
        <v>19</v>
      </c>
    </row>
    <row r="8" spans="1:12" ht="12">
      <c r="A8" s="22">
        <v>4</v>
      </c>
      <c r="B8" s="22">
        <v>16</v>
      </c>
      <c r="C8" s="40" t="str">
        <f t="shared" si="0"/>
        <v>George Marsh</v>
      </c>
      <c r="D8" s="40" t="str">
        <f t="shared" si="1"/>
        <v>Sussex</v>
      </c>
      <c r="E8" s="12" t="s">
        <v>788</v>
      </c>
      <c r="F8" s="28" t="s">
        <v>794</v>
      </c>
      <c r="G8" s="24"/>
      <c r="J8">
        <v>4</v>
      </c>
      <c r="K8" t="s">
        <v>337</v>
      </c>
      <c r="L8" s="55" t="s">
        <v>20</v>
      </c>
    </row>
    <row r="9" spans="1:12" ht="12">
      <c r="A9" s="22">
        <v>5</v>
      </c>
      <c r="B9" s="22">
        <v>11</v>
      </c>
      <c r="C9" s="40" t="str">
        <f t="shared" si="0"/>
        <v>Andrew Amoah</v>
      </c>
      <c r="D9" s="40" t="str">
        <f t="shared" si="1"/>
        <v>Middx</v>
      </c>
      <c r="E9" s="12" t="s">
        <v>789</v>
      </c>
      <c r="G9" s="24"/>
      <c r="J9">
        <v>5</v>
      </c>
      <c r="K9"/>
      <c r="L9" s="55" t="s">
        <v>21</v>
      </c>
    </row>
    <row r="10" spans="1:12" ht="12">
      <c r="A10" s="22">
        <v>6</v>
      </c>
      <c r="B10" s="22">
        <v>13</v>
      </c>
      <c r="C10" s="40" t="str">
        <f t="shared" si="0"/>
        <v>Piers Chen</v>
      </c>
      <c r="D10" s="40" t="str">
        <f t="shared" si="1"/>
        <v>Oxon</v>
      </c>
      <c r="E10" s="12" t="s">
        <v>790</v>
      </c>
      <c r="G10" s="24"/>
      <c r="J10">
        <v>6</v>
      </c>
      <c r="K10" t="s">
        <v>338</v>
      </c>
      <c r="L10" s="55" t="s">
        <v>23</v>
      </c>
    </row>
    <row r="11" spans="1:12" ht="12">
      <c r="A11" s="22">
        <v>7</v>
      </c>
      <c r="B11" s="22">
        <v>7</v>
      </c>
      <c r="C11" s="40" t="str">
        <f t="shared" si="0"/>
        <v>Joseph Dewar</v>
      </c>
      <c r="D11" s="40" t="str">
        <f t="shared" si="1"/>
        <v>Essex</v>
      </c>
      <c r="E11" s="12" t="s">
        <v>791</v>
      </c>
      <c r="G11" s="24"/>
      <c r="J11">
        <v>7</v>
      </c>
      <c r="K11" t="s">
        <v>339</v>
      </c>
      <c r="L11" s="55" t="s">
        <v>24</v>
      </c>
    </row>
    <row r="12" spans="1:12" ht="12">
      <c r="A12" s="22"/>
      <c r="B12" s="22"/>
      <c r="C12" s="40"/>
      <c r="D12" s="40"/>
      <c r="G12" s="24"/>
      <c r="J12">
        <v>8</v>
      </c>
      <c r="K12" t="s">
        <v>340</v>
      </c>
      <c r="L12" s="55" t="s">
        <v>71</v>
      </c>
    </row>
    <row r="13" spans="1:12" ht="12">
      <c r="A13" s="57" t="s">
        <v>4</v>
      </c>
      <c r="B13" s="57"/>
      <c r="C13" s="78" t="s">
        <v>2</v>
      </c>
      <c r="D13" s="40">
        <v>-1.9</v>
      </c>
      <c r="F13" s="27" t="s">
        <v>3</v>
      </c>
      <c r="G13" s="24"/>
      <c r="J13">
        <v>9</v>
      </c>
      <c r="K13" t="s">
        <v>734</v>
      </c>
      <c r="L13" s="55" t="s">
        <v>25</v>
      </c>
    </row>
    <row r="14" spans="1:12" ht="12">
      <c r="A14" s="22">
        <v>1</v>
      </c>
      <c r="B14" s="22">
        <v>2</v>
      </c>
      <c r="C14" s="40" t="str">
        <f t="shared" si="0"/>
        <v>Cameron Challis</v>
      </c>
      <c r="D14" s="40" t="str">
        <f t="shared" si="1"/>
        <v>Berks</v>
      </c>
      <c r="E14" s="12" t="s">
        <v>795</v>
      </c>
      <c r="F14" s="28" t="s">
        <v>792</v>
      </c>
      <c r="G14" s="24"/>
      <c r="J14">
        <v>10</v>
      </c>
      <c r="K14" t="s">
        <v>341</v>
      </c>
      <c r="L14" s="55" t="s">
        <v>26</v>
      </c>
    </row>
    <row r="15" spans="1:12" ht="13.5">
      <c r="A15" s="22">
        <v>2</v>
      </c>
      <c r="B15" s="22">
        <v>9</v>
      </c>
      <c r="C15" s="40" t="str">
        <f t="shared" si="0"/>
        <v>Dominic Ashwell</v>
      </c>
      <c r="D15" s="40" t="str">
        <f t="shared" si="1"/>
        <v>Herts</v>
      </c>
      <c r="E15" s="12" t="s">
        <v>796</v>
      </c>
      <c r="F15" s="28" t="s">
        <v>793</v>
      </c>
      <c r="G15" s="24"/>
      <c r="J15" s="74">
        <v>11</v>
      </c>
      <c r="K15" s="74" t="s">
        <v>761</v>
      </c>
      <c r="L15" s="55" t="s">
        <v>72</v>
      </c>
    </row>
    <row r="16" spans="1:12" ht="12">
      <c r="A16" s="22">
        <v>3</v>
      </c>
      <c r="B16" s="22">
        <v>12</v>
      </c>
      <c r="C16" s="40" t="str">
        <f t="shared" si="0"/>
        <v>Dominic Burnham</v>
      </c>
      <c r="D16" s="40" t="str">
        <f t="shared" si="1"/>
        <v>Norfolk</v>
      </c>
      <c r="E16" s="12" t="s">
        <v>797</v>
      </c>
      <c r="F16" s="28" t="s">
        <v>794</v>
      </c>
      <c r="G16" s="24"/>
      <c r="J16">
        <v>12</v>
      </c>
      <c r="K16" s="75" t="s">
        <v>349</v>
      </c>
      <c r="L16" s="55" t="s">
        <v>27</v>
      </c>
    </row>
    <row r="17" spans="1:12" ht="12">
      <c r="A17" s="22">
        <v>4</v>
      </c>
      <c r="B17" s="22">
        <v>3</v>
      </c>
      <c r="C17" s="40" t="str">
        <f t="shared" si="0"/>
        <v>Josh Parry</v>
      </c>
      <c r="D17" s="40" t="str">
        <f t="shared" si="1"/>
        <v>Bucks</v>
      </c>
      <c r="E17" s="12" t="s">
        <v>798</v>
      </c>
      <c r="F17" s="28" t="s">
        <v>794</v>
      </c>
      <c r="G17" s="24"/>
      <c r="J17">
        <v>13</v>
      </c>
      <c r="K17" t="s">
        <v>342</v>
      </c>
      <c r="L17" s="55" t="s">
        <v>73</v>
      </c>
    </row>
    <row r="18" spans="1:12" ht="12">
      <c r="A18" s="22">
        <v>5</v>
      </c>
      <c r="B18" s="22">
        <v>6</v>
      </c>
      <c r="C18" s="40" t="str">
        <f t="shared" si="0"/>
        <v>Ben Arnold</v>
      </c>
      <c r="D18" s="40" t="str">
        <f t="shared" si="1"/>
        <v>Dorset</v>
      </c>
      <c r="E18" s="12" t="s">
        <v>799</v>
      </c>
      <c r="G18" s="24"/>
      <c r="J18">
        <v>14</v>
      </c>
      <c r="K18" t="s">
        <v>350</v>
      </c>
      <c r="L18" s="55" t="s">
        <v>29</v>
      </c>
    </row>
    <row r="19" spans="1:13" ht="12">
      <c r="A19" s="22">
        <v>6</v>
      </c>
      <c r="B19" s="22">
        <v>14</v>
      </c>
      <c r="C19" s="40" t="str">
        <f t="shared" si="0"/>
        <v>James Curran</v>
      </c>
      <c r="D19" s="40" t="str">
        <f t="shared" si="1"/>
        <v>Suffolk</v>
      </c>
      <c r="E19" s="12" t="s">
        <v>800</v>
      </c>
      <c r="G19" s="24"/>
      <c r="J19">
        <v>15</v>
      </c>
      <c r="K19"/>
      <c r="L19" s="55" t="s">
        <v>30</v>
      </c>
      <c r="M19" s="21"/>
    </row>
    <row r="20" spans="1:13" ht="12">
      <c r="A20" s="22"/>
      <c r="B20" s="22"/>
      <c r="C20" s="40"/>
      <c r="D20" s="40"/>
      <c r="G20" s="24"/>
      <c r="J20">
        <v>16</v>
      </c>
      <c r="K20" t="s">
        <v>343</v>
      </c>
      <c r="L20" s="55" t="s">
        <v>31</v>
      </c>
      <c r="M20" s="21"/>
    </row>
    <row r="21" spans="1:13" ht="12">
      <c r="A21" s="22"/>
      <c r="B21" s="22"/>
      <c r="C21" s="40"/>
      <c r="D21" s="40"/>
      <c r="G21" s="24"/>
      <c r="J21" s="24"/>
      <c r="K21" s="21"/>
      <c r="L21" s="21"/>
      <c r="M21" s="21"/>
    </row>
    <row r="22" spans="1:12" ht="12">
      <c r="A22" s="57" t="s">
        <v>5</v>
      </c>
      <c r="B22" s="57"/>
      <c r="C22" s="41" t="s">
        <v>2</v>
      </c>
      <c r="D22" s="40"/>
      <c r="F22" s="27" t="s">
        <v>3</v>
      </c>
      <c r="G22" s="24"/>
      <c r="K22" s="49"/>
      <c r="L22" s="51"/>
    </row>
    <row r="23" spans="1:12" ht="12">
      <c r="A23" s="22">
        <v>1</v>
      </c>
      <c r="B23" s="22"/>
      <c r="C23" s="40" t="e">
        <f t="shared" si="0"/>
        <v>#N/A</v>
      </c>
      <c r="D23" s="40" t="e">
        <f t="shared" si="1"/>
        <v>#N/A</v>
      </c>
      <c r="G23" s="24"/>
      <c r="K23" s="51"/>
      <c r="L23" s="51"/>
    </row>
    <row r="24" spans="1:12" ht="12">
      <c r="A24" s="22">
        <v>2</v>
      </c>
      <c r="B24" s="22"/>
      <c r="C24" s="40" t="e">
        <f t="shared" si="0"/>
        <v>#N/A</v>
      </c>
      <c r="D24" s="40" t="e">
        <f t="shared" si="1"/>
        <v>#N/A</v>
      </c>
      <c r="G24" s="24"/>
      <c r="K24" s="51"/>
      <c r="L24" s="51"/>
    </row>
    <row r="25" spans="1:11" ht="12">
      <c r="A25" s="22">
        <v>3</v>
      </c>
      <c r="B25" s="22"/>
      <c r="C25" s="40" t="e">
        <f t="shared" si="0"/>
        <v>#N/A</v>
      </c>
      <c r="D25" s="40" t="e">
        <f t="shared" si="1"/>
        <v>#N/A</v>
      </c>
      <c r="G25" s="24"/>
      <c r="K25" s="52"/>
    </row>
    <row r="26" spans="1:7" ht="12">
      <c r="A26" s="22">
        <v>4</v>
      </c>
      <c r="B26" s="22"/>
      <c r="C26" s="40" t="e">
        <f t="shared" si="0"/>
        <v>#N/A</v>
      </c>
      <c r="D26" s="40" t="e">
        <f t="shared" si="1"/>
        <v>#N/A</v>
      </c>
      <c r="G26" s="24"/>
    </row>
    <row r="27" spans="1:7" ht="12">
      <c r="A27" s="22">
        <v>5</v>
      </c>
      <c r="B27" s="22"/>
      <c r="C27" s="40" t="e">
        <f t="shared" si="0"/>
        <v>#N/A</v>
      </c>
      <c r="D27" s="40" t="e">
        <f t="shared" si="1"/>
        <v>#N/A</v>
      </c>
      <c r="G27" s="24"/>
    </row>
    <row r="28" spans="1:7" ht="12">
      <c r="A28" s="22">
        <v>6</v>
      </c>
      <c r="B28" s="22"/>
      <c r="C28" s="40" t="e">
        <f t="shared" si="0"/>
        <v>#N/A</v>
      </c>
      <c r="D28" s="40" t="e">
        <f t="shared" si="1"/>
        <v>#N/A</v>
      </c>
      <c r="G28" s="24"/>
    </row>
    <row r="29" spans="1:7" ht="12">
      <c r="A29" s="22">
        <v>7</v>
      </c>
      <c r="B29" s="22"/>
      <c r="C29" s="40" t="e">
        <f t="shared" si="0"/>
        <v>#N/A</v>
      </c>
      <c r="D29" s="40" t="e">
        <f t="shared" si="1"/>
        <v>#N/A</v>
      </c>
      <c r="G29" s="24"/>
    </row>
    <row r="30" spans="1:7" ht="12">
      <c r="A30" s="22">
        <v>8</v>
      </c>
      <c r="B30" s="22"/>
      <c r="C30" s="40" t="e">
        <f t="shared" si="0"/>
        <v>#N/A</v>
      </c>
      <c r="D30" s="40" t="e">
        <f t="shared" si="1"/>
        <v>#N/A</v>
      </c>
      <c r="G30" s="24"/>
    </row>
    <row r="31" spans="1:7" ht="12">
      <c r="A31" s="57" t="s">
        <v>6</v>
      </c>
      <c r="B31" s="57"/>
      <c r="C31" s="78" t="s">
        <v>2</v>
      </c>
      <c r="D31" s="62">
        <v>-2.2</v>
      </c>
      <c r="G31" s="24"/>
    </row>
    <row r="32" spans="1:7" ht="12">
      <c r="A32" s="22">
        <v>1</v>
      </c>
      <c r="B32" s="22">
        <v>7</v>
      </c>
      <c r="C32" s="40" t="str">
        <f t="shared" si="0"/>
        <v>Joseph Dewar</v>
      </c>
      <c r="D32" s="40" t="str">
        <f t="shared" si="1"/>
        <v>Essex</v>
      </c>
      <c r="E32" s="12" t="s">
        <v>946</v>
      </c>
      <c r="G32" s="24"/>
    </row>
    <row r="33" spans="1:7" ht="12">
      <c r="A33" s="22">
        <v>2</v>
      </c>
      <c r="B33" s="22">
        <v>10</v>
      </c>
      <c r="C33" s="40" t="str">
        <f t="shared" si="0"/>
        <v>Tommy Ramdan</v>
      </c>
      <c r="D33" s="40" t="str">
        <f t="shared" si="1"/>
        <v>Kent</v>
      </c>
      <c r="E33" s="12" t="s">
        <v>947</v>
      </c>
      <c r="G33" s="24"/>
    </row>
    <row r="34" spans="1:7" ht="12">
      <c r="A34" s="22">
        <v>3</v>
      </c>
      <c r="B34" s="22">
        <v>8</v>
      </c>
      <c r="C34" s="40" t="str">
        <f t="shared" si="0"/>
        <v>Oliver Bromby</v>
      </c>
      <c r="D34" s="40" t="str">
        <f t="shared" si="1"/>
        <v>Hants</v>
      </c>
      <c r="E34" s="12" t="s">
        <v>948</v>
      </c>
      <c r="G34" s="24"/>
    </row>
    <row r="35" spans="1:7" ht="12">
      <c r="A35" s="22">
        <v>4</v>
      </c>
      <c r="B35" s="22">
        <v>2</v>
      </c>
      <c r="C35" s="40" t="str">
        <f t="shared" si="0"/>
        <v>Cameron Challis</v>
      </c>
      <c r="D35" s="40" t="str">
        <f t="shared" si="1"/>
        <v>Berks</v>
      </c>
      <c r="E35" s="12" t="s">
        <v>949</v>
      </c>
      <c r="G35" s="24"/>
    </row>
    <row r="36" spans="1:7" ht="12">
      <c r="A36" s="22">
        <v>5</v>
      </c>
      <c r="B36" s="22">
        <v>16</v>
      </c>
      <c r="C36" s="40" t="str">
        <f t="shared" si="0"/>
        <v>George Marsh</v>
      </c>
      <c r="D36" s="40" t="str">
        <f t="shared" si="1"/>
        <v>Sussex</v>
      </c>
      <c r="E36" s="12" t="s">
        <v>950</v>
      </c>
      <c r="G36" s="24"/>
    </row>
    <row r="37" spans="1:7" ht="12">
      <c r="A37" s="22">
        <v>6</v>
      </c>
      <c r="B37" s="22">
        <v>9</v>
      </c>
      <c r="C37" s="40" t="str">
        <f t="shared" si="0"/>
        <v>Dominic Ashwell</v>
      </c>
      <c r="D37" s="40" t="str">
        <f t="shared" si="1"/>
        <v>Herts</v>
      </c>
      <c r="E37" s="12" t="s">
        <v>951</v>
      </c>
      <c r="G37" s="24"/>
    </row>
    <row r="38" spans="1:7" ht="12">
      <c r="A38" s="22">
        <v>7</v>
      </c>
      <c r="B38" s="22">
        <v>12</v>
      </c>
      <c r="C38" s="40" t="str">
        <f t="shared" si="0"/>
        <v>Dominic Burnham</v>
      </c>
      <c r="D38" s="40" t="str">
        <f t="shared" si="1"/>
        <v>Norfolk</v>
      </c>
      <c r="E38" s="12" t="s">
        <v>952</v>
      </c>
      <c r="G38" s="24"/>
    </row>
    <row r="39" spans="1:7" ht="12">
      <c r="A39" s="58">
        <v>8</v>
      </c>
      <c r="B39" s="58">
        <v>3</v>
      </c>
      <c r="C39" s="40" t="str">
        <f t="shared" si="0"/>
        <v>Josh Parry</v>
      </c>
      <c r="D39" s="40" t="str">
        <f t="shared" si="1"/>
        <v>Bucks</v>
      </c>
      <c r="E39" s="76" t="s">
        <v>953</v>
      </c>
      <c r="F39" s="32"/>
      <c r="G39" s="24"/>
    </row>
    <row r="40" spans="1:6" ht="12.75" thickBot="1">
      <c r="A40" s="59"/>
      <c r="B40" s="59"/>
      <c r="C40" s="29"/>
      <c r="D40" s="29"/>
      <c r="E40" s="13"/>
      <c r="F40" s="29"/>
    </row>
    <row r="42" spans="1:4" ht="12">
      <c r="A42" s="56" t="s">
        <v>7</v>
      </c>
      <c r="B42" s="56"/>
      <c r="D42" s="35" t="s">
        <v>88</v>
      </c>
    </row>
    <row r="43" spans="1:13" ht="12">
      <c r="A43" s="57" t="s">
        <v>1</v>
      </c>
      <c r="B43" s="57"/>
      <c r="C43" s="12" t="s">
        <v>2</v>
      </c>
      <c r="D43" s="12" t="s">
        <v>995</v>
      </c>
      <c r="E43" s="12"/>
      <c r="F43" s="28" t="s">
        <v>3</v>
      </c>
      <c r="M43" s="57"/>
    </row>
    <row r="44" spans="1:13" ht="12">
      <c r="A44" s="22">
        <v>1</v>
      </c>
      <c r="B44" s="22">
        <v>12</v>
      </c>
      <c r="C44" s="40" t="str">
        <f>VLOOKUP($B44,$J$44:$L$62,2,FALSE)</f>
        <v>Dominic Burnham</v>
      </c>
      <c r="D44" s="40" t="str">
        <f>VLOOKUP($B44,$J$44:$L$62,3,FALSE)</f>
        <v>Norfolk</v>
      </c>
      <c r="E44" s="14" t="s">
        <v>996</v>
      </c>
      <c r="F44" s="27" t="s">
        <v>792</v>
      </c>
      <c r="G44" s="24"/>
      <c r="J44">
        <v>1</v>
      </c>
      <c r="K44" s="75" t="s">
        <v>778</v>
      </c>
      <c r="L44" s="55" t="s">
        <v>17</v>
      </c>
      <c r="M44" s="55"/>
    </row>
    <row r="45" spans="1:13" ht="12">
      <c r="A45" s="22">
        <v>2</v>
      </c>
      <c r="B45" s="22">
        <v>11</v>
      </c>
      <c r="C45" s="40" t="str">
        <f aca="true" t="shared" si="2" ref="C45:C78">VLOOKUP($B45,$J$44:$L$62,2,FALSE)</f>
        <v>James Olasunkanmi</v>
      </c>
      <c r="D45" s="40" t="str">
        <f aca="true" t="shared" si="3" ref="D45:D78">VLOOKUP($B45,$J$44:$L$62,3,FALSE)</f>
        <v>Middx</v>
      </c>
      <c r="E45" s="14" t="s">
        <v>997</v>
      </c>
      <c r="F45" s="27" t="s">
        <v>793</v>
      </c>
      <c r="G45" s="24"/>
      <c r="J45">
        <v>2</v>
      </c>
      <c r="K45" s="75" t="s">
        <v>945</v>
      </c>
      <c r="L45" s="55" t="s">
        <v>18</v>
      </c>
      <c r="M45" s="55"/>
    </row>
    <row r="46" spans="1:13" ht="12">
      <c r="A46" s="22">
        <v>3</v>
      </c>
      <c r="B46" s="22">
        <v>3</v>
      </c>
      <c r="C46" s="40" t="str">
        <f t="shared" si="2"/>
        <v>Josh Parry</v>
      </c>
      <c r="D46" s="40" t="str">
        <f t="shared" si="3"/>
        <v>Bucks</v>
      </c>
      <c r="E46" s="14" t="s">
        <v>998</v>
      </c>
      <c r="F46" s="27" t="s">
        <v>794</v>
      </c>
      <c r="G46" s="24"/>
      <c r="J46">
        <v>3</v>
      </c>
      <c r="K46" t="s">
        <v>336</v>
      </c>
      <c r="L46" s="55" t="s">
        <v>19</v>
      </c>
      <c r="M46" s="55"/>
    </row>
    <row r="47" spans="1:13" ht="12">
      <c r="A47" s="22">
        <v>4</v>
      </c>
      <c r="B47" s="22">
        <v>2</v>
      </c>
      <c r="C47" s="40" t="str">
        <f t="shared" si="2"/>
        <v>William Lamptey</v>
      </c>
      <c r="D47" s="40" t="str">
        <f t="shared" si="3"/>
        <v>Berks</v>
      </c>
      <c r="E47" s="14" t="s">
        <v>999</v>
      </c>
      <c r="F47" s="27" t="s">
        <v>794</v>
      </c>
      <c r="G47" s="24"/>
      <c r="J47">
        <v>4</v>
      </c>
      <c r="K47" t="s">
        <v>344</v>
      </c>
      <c r="L47" s="55" t="s">
        <v>20</v>
      </c>
      <c r="M47" s="55"/>
    </row>
    <row r="48" spans="1:13" ht="12">
      <c r="A48" s="22">
        <v>5</v>
      </c>
      <c r="B48" s="22">
        <v>13</v>
      </c>
      <c r="C48" s="40" t="str">
        <f t="shared" si="2"/>
        <v>Alfie Rowett</v>
      </c>
      <c r="D48" s="40" t="str">
        <f t="shared" si="3"/>
        <v>Oxon</v>
      </c>
      <c r="E48" s="14" t="s">
        <v>1000</v>
      </c>
      <c r="F48" s="27" t="s">
        <v>794</v>
      </c>
      <c r="G48" s="24"/>
      <c r="J48">
        <v>5</v>
      </c>
      <c r="K48"/>
      <c r="L48" s="55" t="s">
        <v>21</v>
      </c>
      <c r="M48" s="55"/>
    </row>
    <row r="49" spans="1:13" ht="12">
      <c r="A49" s="22">
        <v>6</v>
      </c>
      <c r="B49" s="22">
        <v>8</v>
      </c>
      <c r="C49" s="40" t="str">
        <f t="shared" si="2"/>
        <v>Myles Richardson</v>
      </c>
      <c r="D49" s="40" t="str">
        <f t="shared" si="3"/>
        <v>Hants</v>
      </c>
      <c r="E49" s="14" t="s">
        <v>1001</v>
      </c>
      <c r="G49" s="24"/>
      <c r="J49">
        <v>6</v>
      </c>
      <c r="K49" t="s">
        <v>345</v>
      </c>
      <c r="L49" s="55" t="s">
        <v>23</v>
      </c>
      <c r="M49" s="55"/>
    </row>
    <row r="50" spans="1:13" ht="12">
      <c r="A50" s="22">
        <v>7</v>
      </c>
      <c r="B50" s="22">
        <v>14</v>
      </c>
      <c r="C50" s="40" t="str">
        <f t="shared" si="2"/>
        <v>James Curran</v>
      </c>
      <c r="D50" s="40" t="str">
        <f t="shared" si="3"/>
        <v>Suffolk</v>
      </c>
      <c r="E50" s="14" t="s">
        <v>1002</v>
      </c>
      <c r="G50" s="24"/>
      <c r="J50">
        <v>7</v>
      </c>
      <c r="K50" t="s">
        <v>346</v>
      </c>
      <c r="L50" s="55" t="s">
        <v>24</v>
      </c>
      <c r="M50" s="55"/>
    </row>
    <row r="51" spans="1:13" ht="12">
      <c r="A51" s="22">
        <v>8</v>
      </c>
      <c r="B51" s="22"/>
      <c r="C51" s="40" t="e">
        <f t="shared" si="2"/>
        <v>#N/A</v>
      </c>
      <c r="D51" s="40" t="e">
        <f t="shared" si="3"/>
        <v>#N/A</v>
      </c>
      <c r="G51" s="24"/>
      <c r="J51">
        <v>8</v>
      </c>
      <c r="K51" t="s">
        <v>347</v>
      </c>
      <c r="L51" s="55" t="s">
        <v>71</v>
      </c>
      <c r="M51" s="55"/>
    </row>
    <row r="52" spans="1:13" ht="12">
      <c r="A52" s="57" t="s">
        <v>4</v>
      </c>
      <c r="B52" s="57"/>
      <c r="C52" s="41" t="s">
        <v>2</v>
      </c>
      <c r="D52" s="40">
        <v>2.6</v>
      </c>
      <c r="F52" s="27" t="s">
        <v>3</v>
      </c>
      <c r="G52" s="24"/>
      <c r="J52">
        <v>9</v>
      </c>
      <c r="K52" t="s">
        <v>735</v>
      </c>
      <c r="L52" s="55" t="s">
        <v>25</v>
      </c>
      <c r="M52" s="55"/>
    </row>
    <row r="53" spans="1:13" ht="12">
      <c r="A53" s="22">
        <v>1</v>
      </c>
      <c r="B53" s="22">
        <v>1</v>
      </c>
      <c r="C53" s="40" t="str">
        <f t="shared" si="2"/>
        <v>Gerald Matthew</v>
      </c>
      <c r="D53" s="40" t="str">
        <f t="shared" si="3"/>
        <v>Beds</v>
      </c>
      <c r="E53" s="14" t="s">
        <v>1004</v>
      </c>
      <c r="F53" s="27" t="s">
        <v>793</v>
      </c>
      <c r="G53" s="24"/>
      <c r="J53">
        <v>10</v>
      </c>
      <c r="K53" t="s">
        <v>348</v>
      </c>
      <c r="L53" s="55" t="s">
        <v>26</v>
      </c>
      <c r="M53" s="55"/>
    </row>
    <row r="54" spans="1:13" ht="13.5">
      <c r="A54" s="22">
        <v>2</v>
      </c>
      <c r="B54" s="22">
        <v>15</v>
      </c>
      <c r="C54" s="40" t="str">
        <f t="shared" si="2"/>
        <v>Cameron Starr</v>
      </c>
      <c r="D54" s="40" t="str">
        <f t="shared" si="3"/>
        <v>Surrey</v>
      </c>
      <c r="E54" s="14" t="s">
        <v>1005</v>
      </c>
      <c r="F54" s="27" t="s">
        <v>793</v>
      </c>
      <c r="G54" s="24"/>
      <c r="J54" s="74">
        <v>11</v>
      </c>
      <c r="K54" s="74" t="s">
        <v>719</v>
      </c>
      <c r="L54" s="55" t="s">
        <v>72</v>
      </c>
      <c r="M54" s="55"/>
    </row>
    <row r="55" spans="1:13" ht="12">
      <c r="A55" s="22">
        <v>3</v>
      </c>
      <c r="B55" s="22">
        <v>10</v>
      </c>
      <c r="C55" s="40" t="str">
        <f t="shared" si="2"/>
        <v>Michael Watson</v>
      </c>
      <c r="D55" s="40" t="str">
        <f t="shared" si="3"/>
        <v>Kent</v>
      </c>
      <c r="E55" s="14" t="s">
        <v>1006</v>
      </c>
      <c r="F55" s="27" t="s">
        <v>794</v>
      </c>
      <c r="G55" s="24"/>
      <c r="J55">
        <v>12</v>
      </c>
      <c r="K55" t="s">
        <v>349</v>
      </c>
      <c r="L55" s="55" t="s">
        <v>27</v>
      </c>
      <c r="M55" s="55"/>
    </row>
    <row r="56" spans="1:13" ht="12">
      <c r="A56" s="22">
        <v>4</v>
      </c>
      <c r="B56" s="22">
        <v>16</v>
      </c>
      <c r="C56" s="40" t="str">
        <f t="shared" si="2"/>
        <v>Aaron Guilford</v>
      </c>
      <c r="D56" s="40" t="str">
        <f t="shared" si="3"/>
        <v>Sussex</v>
      </c>
      <c r="E56" s="14" t="s">
        <v>1007</v>
      </c>
      <c r="G56" s="24"/>
      <c r="J56">
        <v>13</v>
      </c>
      <c r="K56" t="s">
        <v>763</v>
      </c>
      <c r="L56" s="55" t="s">
        <v>73</v>
      </c>
      <c r="M56" s="55"/>
    </row>
    <row r="57" spans="1:13" ht="12">
      <c r="A57" s="22">
        <v>5</v>
      </c>
      <c r="B57" s="22">
        <v>4</v>
      </c>
      <c r="C57" s="40" t="str">
        <f t="shared" si="2"/>
        <v>Dylan Doggett</v>
      </c>
      <c r="D57" s="40" t="str">
        <f t="shared" si="3"/>
        <v>Cambs</v>
      </c>
      <c r="E57" s="14" t="s">
        <v>1008</v>
      </c>
      <c r="G57" s="24"/>
      <c r="J57">
        <v>14</v>
      </c>
      <c r="K57" t="s">
        <v>350</v>
      </c>
      <c r="L57" s="55" t="s">
        <v>29</v>
      </c>
      <c r="M57" s="55"/>
    </row>
    <row r="58" spans="1:13" ht="12">
      <c r="A58" s="22"/>
      <c r="B58" s="22">
        <v>6</v>
      </c>
      <c r="C58" s="40" t="str">
        <f t="shared" si="2"/>
        <v>Kevin Hidgson</v>
      </c>
      <c r="D58" s="40" t="str">
        <f t="shared" si="3"/>
        <v>Dorset</v>
      </c>
      <c r="F58" s="27" t="s">
        <v>1003</v>
      </c>
      <c r="G58" s="24"/>
      <c r="J58">
        <v>15</v>
      </c>
      <c r="K58" t="s">
        <v>749</v>
      </c>
      <c r="L58" s="55" t="s">
        <v>30</v>
      </c>
      <c r="M58" s="21"/>
    </row>
    <row r="59" spans="1:13" ht="12">
      <c r="A59" s="22">
        <v>7</v>
      </c>
      <c r="B59" s="22"/>
      <c r="C59" s="40" t="e">
        <f t="shared" si="2"/>
        <v>#N/A</v>
      </c>
      <c r="D59" s="40" t="e">
        <f t="shared" si="3"/>
        <v>#N/A</v>
      </c>
      <c r="G59" s="24"/>
      <c r="J59">
        <v>16</v>
      </c>
      <c r="K59" t="s">
        <v>351</v>
      </c>
      <c r="L59" s="55" t="s">
        <v>31</v>
      </c>
      <c r="M59" s="21"/>
    </row>
    <row r="60" spans="1:13" ht="12">
      <c r="A60" s="22">
        <v>8</v>
      </c>
      <c r="B60" s="22"/>
      <c r="C60" s="40" t="e">
        <f t="shared" si="2"/>
        <v>#N/A</v>
      </c>
      <c r="D60" s="40" t="e">
        <f t="shared" si="3"/>
        <v>#N/A</v>
      </c>
      <c r="G60" s="24"/>
      <c r="J60" s="24"/>
      <c r="K60" s="21"/>
      <c r="L60" s="21"/>
      <c r="M60" s="21"/>
    </row>
    <row r="61" spans="1:12" ht="12">
      <c r="A61" s="57" t="s">
        <v>5</v>
      </c>
      <c r="B61" s="57"/>
      <c r="C61" s="41" t="s">
        <v>2</v>
      </c>
      <c r="D61" s="40"/>
      <c r="F61" s="27" t="s">
        <v>3</v>
      </c>
      <c r="G61" s="24"/>
      <c r="K61" s="49"/>
      <c r="L61" s="51"/>
    </row>
    <row r="62" spans="1:11" ht="12">
      <c r="A62" s="22">
        <v>1</v>
      </c>
      <c r="B62" s="22"/>
      <c r="C62" s="40" t="e">
        <f t="shared" si="2"/>
        <v>#N/A</v>
      </c>
      <c r="D62" s="40" t="e">
        <f t="shared" si="3"/>
        <v>#N/A</v>
      </c>
      <c r="G62" s="24"/>
      <c r="K62" s="51"/>
    </row>
    <row r="63" spans="1:11" ht="12">
      <c r="A63" s="22">
        <v>2</v>
      </c>
      <c r="B63" s="22"/>
      <c r="C63" s="40" t="e">
        <f t="shared" si="2"/>
        <v>#N/A</v>
      </c>
      <c r="D63" s="40" t="e">
        <f t="shared" si="3"/>
        <v>#N/A</v>
      </c>
      <c r="G63" s="24"/>
      <c r="K63" s="51"/>
    </row>
    <row r="64" spans="1:11" ht="12">
      <c r="A64" s="22">
        <v>3</v>
      </c>
      <c r="B64" s="22"/>
      <c r="C64" s="40" t="e">
        <f t="shared" si="2"/>
        <v>#N/A</v>
      </c>
      <c r="D64" s="40" t="e">
        <f t="shared" si="3"/>
        <v>#N/A</v>
      </c>
      <c r="G64" s="24"/>
      <c r="K64" s="52"/>
    </row>
    <row r="65" spans="1:7" ht="12">
      <c r="A65" s="22">
        <v>4</v>
      </c>
      <c r="B65" s="22"/>
      <c r="C65" s="40" t="e">
        <f t="shared" si="2"/>
        <v>#N/A</v>
      </c>
      <c r="D65" s="40" t="e">
        <f t="shared" si="3"/>
        <v>#N/A</v>
      </c>
      <c r="G65" s="24"/>
    </row>
    <row r="66" spans="1:7" ht="12">
      <c r="A66" s="22">
        <v>5</v>
      </c>
      <c r="B66" s="22"/>
      <c r="C66" s="40" t="e">
        <f t="shared" si="2"/>
        <v>#N/A</v>
      </c>
      <c r="D66" s="40" t="e">
        <f t="shared" si="3"/>
        <v>#N/A</v>
      </c>
      <c r="G66" s="24"/>
    </row>
    <row r="67" spans="1:7" ht="12">
      <c r="A67" s="22">
        <v>6</v>
      </c>
      <c r="B67" s="22"/>
      <c r="C67" s="40" t="e">
        <f t="shared" si="2"/>
        <v>#N/A</v>
      </c>
      <c r="D67" s="40" t="e">
        <f t="shared" si="3"/>
        <v>#N/A</v>
      </c>
      <c r="G67" s="24"/>
    </row>
    <row r="68" spans="1:7" ht="12">
      <c r="A68" s="22">
        <v>7</v>
      </c>
      <c r="B68" s="22"/>
      <c r="C68" s="40" t="e">
        <f t="shared" si="2"/>
        <v>#N/A</v>
      </c>
      <c r="D68" s="40" t="e">
        <f t="shared" si="3"/>
        <v>#N/A</v>
      </c>
      <c r="G68" s="24"/>
    </row>
    <row r="69" spans="1:7" ht="12">
      <c r="A69" s="22">
        <v>8</v>
      </c>
      <c r="B69" s="22"/>
      <c r="C69" s="40" t="e">
        <f t="shared" si="2"/>
        <v>#N/A</v>
      </c>
      <c r="D69" s="40" t="e">
        <f t="shared" si="3"/>
        <v>#N/A</v>
      </c>
      <c r="G69" s="24"/>
    </row>
    <row r="70" spans="1:7" ht="12">
      <c r="A70" s="57" t="s">
        <v>6</v>
      </c>
      <c r="B70" s="57"/>
      <c r="C70" s="41" t="s">
        <v>2</v>
      </c>
      <c r="D70" s="40">
        <v>1</v>
      </c>
      <c r="G70" s="24"/>
    </row>
    <row r="71" spans="1:7" ht="12">
      <c r="A71" s="22">
        <v>1</v>
      </c>
      <c r="B71" s="22">
        <v>1</v>
      </c>
      <c r="C71" s="40" t="str">
        <f t="shared" si="2"/>
        <v>Gerald Matthew</v>
      </c>
      <c r="D71" s="40" t="str">
        <f t="shared" si="3"/>
        <v>Beds</v>
      </c>
      <c r="E71" s="12" t="s">
        <v>1068</v>
      </c>
      <c r="G71" s="24"/>
    </row>
    <row r="72" spans="1:7" ht="12">
      <c r="A72" s="22">
        <v>2</v>
      </c>
      <c r="B72" s="22">
        <v>15</v>
      </c>
      <c r="C72" s="40" t="str">
        <f t="shared" si="2"/>
        <v>Cameron Starr</v>
      </c>
      <c r="D72" s="40" t="str">
        <f t="shared" si="3"/>
        <v>Surrey</v>
      </c>
      <c r="E72" s="12" t="s">
        <v>1069</v>
      </c>
      <c r="G72" s="24"/>
    </row>
    <row r="73" spans="1:7" ht="12">
      <c r="A73" s="22">
        <v>3</v>
      </c>
      <c r="B73" s="22">
        <v>11</v>
      </c>
      <c r="C73" s="40" t="str">
        <f t="shared" si="2"/>
        <v>James Olasunkanmi</v>
      </c>
      <c r="D73" s="40" t="str">
        <f t="shared" si="3"/>
        <v>Middx</v>
      </c>
      <c r="E73" s="12" t="s">
        <v>996</v>
      </c>
      <c r="G73" s="24"/>
    </row>
    <row r="74" spans="1:7" ht="12">
      <c r="A74" s="22">
        <v>4</v>
      </c>
      <c r="B74" s="22">
        <v>12</v>
      </c>
      <c r="C74" s="40" t="str">
        <f t="shared" si="2"/>
        <v>Dominic Burnham</v>
      </c>
      <c r="D74" s="40" t="str">
        <f t="shared" si="3"/>
        <v>Norfolk</v>
      </c>
      <c r="E74" s="12" t="s">
        <v>1070</v>
      </c>
      <c r="G74" s="24"/>
    </row>
    <row r="75" spans="1:7" ht="12">
      <c r="A75" s="22">
        <v>5</v>
      </c>
      <c r="B75" s="22">
        <v>3</v>
      </c>
      <c r="C75" s="40" t="str">
        <f t="shared" si="2"/>
        <v>Josh Parry</v>
      </c>
      <c r="D75" s="40" t="str">
        <f t="shared" si="3"/>
        <v>Bucks</v>
      </c>
      <c r="E75" s="12" t="s">
        <v>1071</v>
      </c>
      <c r="G75" s="24"/>
    </row>
    <row r="76" spans="1:7" ht="12">
      <c r="A76" s="22">
        <v>6</v>
      </c>
      <c r="B76" s="22">
        <v>13</v>
      </c>
      <c r="C76" s="40" t="str">
        <f t="shared" si="2"/>
        <v>Alfie Rowett</v>
      </c>
      <c r="D76" s="40" t="str">
        <f t="shared" si="3"/>
        <v>Oxon</v>
      </c>
      <c r="E76" s="12" t="s">
        <v>1072</v>
      </c>
      <c r="G76" s="24"/>
    </row>
    <row r="77" spans="1:7" ht="12">
      <c r="A77" s="22">
        <v>7</v>
      </c>
      <c r="B77" s="22">
        <v>2</v>
      </c>
      <c r="C77" s="40" t="str">
        <f t="shared" si="2"/>
        <v>William Lamptey</v>
      </c>
      <c r="D77" s="40" t="str">
        <f t="shared" si="3"/>
        <v>Berks</v>
      </c>
      <c r="E77" s="12" t="s">
        <v>1073</v>
      </c>
      <c r="G77" s="24"/>
    </row>
    <row r="78" spans="1:7" ht="12">
      <c r="A78" s="58">
        <v>8</v>
      </c>
      <c r="B78" s="58">
        <v>10</v>
      </c>
      <c r="C78" s="40" t="str">
        <f t="shared" si="2"/>
        <v>Michael Watson</v>
      </c>
      <c r="D78" s="40" t="str">
        <f t="shared" si="3"/>
        <v>Kent</v>
      </c>
      <c r="E78" s="76" t="s">
        <v>1074</v>
      </c>
      <c r="F78" s="32"/>
      <c r="G78" s="24"/>
    </row>
    <row r="79" spans="1:6" ht="12.75" thickBot="1">
      <c r="A79" s="59"/>
      <c r="B79" s="59"/>
      <c r="C79" s="29"/>
      <c r="D79" s="29"/>
      <c r="E79" s="13"/>
      <c r="F79" s="29"/>
    </row>
    <row r="81" spans="1:4" ht="12">
      <c r="A81" s="56" t="s">
        <v>56</v>
      </c>
      <c r="B81" s="56"/>
      <c r="D81" s="34" t="s">
        <v>87</v>
      </c>
    </row>
    <row r="82" spans="1:13" ht="12">
      <c r="A82" s="57" t="s">
        <v>1</v>
      </c>
      <c r="B82" s="57"/>
      <c r="C82" s="12"/>
      <c r="D82" s="12"/>
      <c r="E82" s="12"/>
      <c r="F82" s="28" t="s">
        <v>3</v>
      </c>
      <c r="M82" s="57"/>
    </row>
    <row r="83" spans="1:12" ht="12">
      <c r="A83" s="22">
        <v>1</v>
      </c>
      <c r="B83" s="22">
        <v>5</v>
      </c>
      <c r="C83" s="40" t="str">
        <f>VLOOKUP($B83,$J$83:$L$101,2,FALSE)</f>
        <v>Jack Wightman</v>
      </c>
      <c r="D83" s="40" t="str">
        <f>VLOOKUP($B83,$J$83:$L$101,3,FALSE)</f>
        <v>Cornwall</v>
      </c>
      <c r="E83" s="12" t="s">
        <v>919</v>
      </c>
      <c r="F83" s="28" t="s">
        <v>792</v>
      </c>
      <c r="G83" s="24"/>
      <c r="J83">
        <v>1</v>
      </c>
      <c r="K83" t="s">
        <v>352</v>
      </c>
      <c r="L83" s="55" t="s">
        <v>17</v>
      </c>
    </row>
    <row r="84" spans="1:12" ht="12">
      <c r="A84" s="22">
        <v>2</v>
      </c>
      <c r="B84" s="22">
        <v>12</v>
      </c>
      <c r="C84" s="40" t="str">
        <f aca="true" t="shared" si="4" ref="C84:C117">VLOOKUP($B84,$J$83:$L$101,2,FALSE)</f>
        <v>Elliot Holland</v>
      </c>
      <c r="D84" s="40" t="str">
        <f aca="true" t="shared" si="5" ref="D84:D117">VLOOKUP($B84,$J$83:$L$101,3,FALSE)</f>
        <v>Norfolk</v>
      </c>
      <c r="E84" s="12" t="s">
        <v>920</v>
      </c>
      <c r="F84" s="28" t="s">
        <v>793</v>
      </c>
      <c r="G84" s="24"/>
      <c r="J84">
        <v>2</v>
      </c>
      <c r="K84" t="s">
        <v>353</v>
      </c>
      <c r="L84" s="55" t="s">
        <v>18</v>
      </c>
    </row>
    <row r="85" spans="1:12" ht="12">
      <c r="A85" s="22">
        <v>3</v>
      </c>
      <c r="B85" s="22">
        <v>8</v>
      </c>
      <c r="C85" s="40" t="str">
        <f t="shared" si="4"/>
        <v>Scott Barker</v>
      </c>
      <c r="D85" s="40" t="str">
        <f t="shared" si="5"/>
        <v>Hants</v>
      </c>
      <c r="E85" s="12" t="s">
        <v>921</v>
      </c>
      <c r="F85" s="28" t="s">
        <v>794</v>
      </c>
      <c r="G85" s="24"/>
      <c r="J85">
        <v>3</v>
      </c>
      <c r="K85" t="s">
        <v>354</v>
      </c>
      <c r="L85" s="55" t="s">
        <v>19</v>
      </c>
    </row>
    <row r="86" spans="1:12" ht="12">
      <c r="A86" s="22">
        <v>4</v>
      </c>
      <c r="B86" s="22">
        <v>13</v>
      </c>
      <c r="C86" s="40" t="str">
        <f t="shared" si="4"/>
        <v>Christian Von Eitzen</v>
      </c>
      <c r="D86" s="40" t="str">
        <f t="shared" si="5"/>
        <v>Oxon</v>
      </c>
      <c r="E86" s="12" t="s">
        <v>922</v>
      </c>
      <c r="F86" s="28" t="s">
        <v>794</v>
      </c>
      <c r="G86" s="24"/>
      <c r="J86">
        <v>4</v>
      </c>
      <c r="K86" t="s">
        <v>344</v>
      </c>
      <c r="L86" s="55" t="s">
        <v>20</v>
      </c>
    </row>
    <row r="87" spans="1:12" ht="12">
      <c r="A87" s="22">
        <v>5</v>
      </c>
      <c r="B87" s="22">
        <v>16</v>
      </c>
      <c r="C87" s="40" t="str">
        <f t="shared" si="4"/>
        <v>Nathan Samuyiwa</v>
      </c>
      <c r="D87" s="40" t="str">
        <f t="shared" si="5"/>
        <v>Sussex</v>
      </c>
      <c r="E87" s="12" t="s">
        <v>923</v>
      </c>
      <c r="G87" s="24"/>
      <c r="J87">
        <v>5</v>
      </c>
      <c r="K87" t="s">
        <v>355</v>
      </c>
      <c r="L87" s="55" t="s">
        <v>21</v>
      </c>
    </row>
    <row r="88" spans="1:12" ht="12">
      <c r="A88" s="22">
        <v>6</v>
      </c>
      <c r="B88" s="22">
        <v>2</v>
      </c>
      <c r="C88" s="40" t="str">
        <f t="shared" si="4"/>
        <v>Calum Wesley</v>
      </c>
      <c r="D88" s="40" t="str">
        <f t="shared" si="5"/>
        <v>Berks</v>
      </c>
      <c r="E88" s="12" t="s">
        <v>924</v>
      </c>
      <c r="G88" s="24"/>
      <c r="J88">
        <v>6</v>
      </c>
      <c r="K88"/>
      <c r="L88" s="55" t="s">
        <v>23</v>
      </c>
    </row>
    <row r="89" spans="1:12" ht="12">
      <c r="A89" s="22">
        <v>7</v>
      </c>
      <c r="B89" s="22">
        <v>14</v>
      </c>
      <c r="C89" s="40" t="str">
        <f t="shared" si="4"/>
        <v>Callum Grant</v>
      </c>
      <c r="D89" s="40" t="str">
        <f t="shared" si="5"/>
        <v>Suffolk</v>
      </c>
      <c r="E89" s="12" t="s">
        <v>925</v>
      </c>
      <c r="G89" s="24"/>
      <c r="J89">
        <v>7</v>
      </c>
      <c r="K89" t="s">
        <v>356</v>
      </c>
      <c r="L89" s="55" t="s">
        <v>24</v>
      </c>
    </row>
    <row r="90" spans="1:12" ht="12">
      <c r="A90" s="22">
        <v>8</v>
      </c>
      <c r="B90" s="22">
        <v>1</v>
      </c>
      <c r="C90" s="40" t="str">
        <f t="shared" si="4"/>
        <v>Dereece O'Callahan</v>
      </c>
      <c r="D90" s="40" t="str">
        <f t="shared" si="5"/>
        <v>Beds</v>
      </c>
      <c r="F90" s="28" t="s">
        <v>840</v>
      </c>
      <c r="G90" s="24"/>
      <c r="J90">
        <v>8</v>
      </c>
      <c r="K90" t="s">
        <v>357</v>
      </c>
      <c r="L90" s="55" t="s">
        <v>71</v>
      </c>
    </row>
    <row r="91" spans="1:12" ht="12">
      <c r="A91" s="57" t="s">
        <v>4</v>
      </c>
      <c r="B91" s="57"/>
      <c r="C91" s="40" t="e">
        <f t="shared" si="4"/>
        <v>#N/A</v>
      </c>
      <c r="D91" s="40" t="e">
        <f t="shared" si="5"/>
        <v>#N/A</v>
      </c>
      <c r="F91" s="27" t="s">
        <v>3</v>
      </c>
      <c r="G91" s="24"/>
      <c r="J91">
        <v>9</v>
      </c>
      <c r="K91" t="s">
        <v>736</v>
      </c>
      <c r="L91" s="55" t="s">
        <v>25</v>
      </c>
    </row>
    <row r="92" spans="1:12" ht="12">
      <c r="A92" s="22">
        <v>1</v>
      </c>
      <c r="B92" s="22">
        <v>15</v>
      </c>
      <c r="C92" s="40" t="str">
        <f t="shared" si="4"/>
        <v>Shaun Cooke</v>
      </c>
      <c r="D92" s="40" t="str">
        <f t="shared" si="5"/>
        <v>Surrey</v>
      </c>
      <c r="E92" s="12" t="s">
        <v>926</v>
      </c>
      <c r="F92" s="28" t="s">
        <v>793</v>
      </c>
      <c r="G92" s="24"/>
      <c r="J92">
        <v>10</v>
      </c>
      <c r="K92" t="s">
        <v>358</v>
      </c>
      <c r="L92" s="55" t="s">
        <v>26</v>
      </c>
    </row>
    <row r="93" spans="1:12" ht="13.5">
      <c r="A93" s="22">
        <v>2</v>
      </c>
      <c r="B93" s="22">
        <v>3</v>
      </c>
      <c r="C93" s="40" t="str">
        <f t="shared" si="4"/>
        <v>Jordan Layne</v>
      </c>
      <c r="D93" s="40" t="str">
        <f t="shared" si="5"/>
        <v>Bucks</v>
      </c>
      <c r="E93" s="12" t="s">
        <v>927</v>
      </c>
      <c r="F93" s="28" t="s">
        <v>793</v>
      </c>
      <c r="G93" s="24"/>
      <c r="J93" s="74">
        <v>11</v>
      </c>
      <c r="K93" s="74" t="s">
        <v>720</v>
      </c>
      <c r="L93" s="55" t="s">
        <v>72</v>
      </c>
    </row>
    <row r="94" spans="1:12" ht="12">
      <c r="A94" s="85">
        <v>3</v>
      </c>
      <c r="B94" s="85">
        <v>10</v>
      </c>
      <c r="C94" s="86" t="str">
        <f t="shared" si="4"/>
        <v>Anthony Bryan</v>
      </c>
      <c r="D94" s="86" t="str">
        <f t="shared" si="5"/>
        <v>Kent</v>
      </c>
      <c r="E94" s="89" t="s">
        <v>928</v>
      </c>
      <c r="F94" s="90" t="s">
        <v>794</v>
      </c>
      <c r="G94" s="24"/>
      <c r="J94">
        <v>12</v>
      </c>
      <c r="K94" t="s">
        <v>359</v>
      </c>
      <c r="L94" s="55" t="s">
        <v>27</v>
      </c>
    </row>
    <row r="95" spans="1:12" ht="12">
      <c r="A95" s="22">
        <v>4</v>
      </c>
      <c r="B95" s="22">
        <v>7</v>
      </c>
      <c r="C95" s="40" t="str">
        <f t="shared" si="4"/>
        <v>Will Snook</v>
      </c>
      <c r="D95" s="40" t="str">
        <f t="shared" si="5"/>
        <v>Essex</v>
      </c>
      <c r="E95" s="12" t="s">
        <v>929</v>
      </c>
      <c r="F95" s="28" t="s">
        <v>794</v>
      </c>
      <c r="G95" s="24"/>
      <c r="J95">
        <v>13</v>
      </c>
      <c r="K95" t="s">
        <v>360</v>
      </c>
      <c r="L95" s="55" t="s">
        <v>73</v>
      </c>
    </row>
    <row r="96" spans="1:12" ht="12">
      <c r="A96" s="22">
        <v>5</v>
      </c>
      <c r="B96" s="22">
        <v>11</v>
      </c>
      <c r="C96" s="40" t="str">
        <f t="shared" si="4"/>
        <v>Krishawn Aiken</v>
      </c>
      <c r="D96" s="40" t="str">
        <f t="shared" si="5"/>
        <v>Middx</v>
      </c>
      <c r="E96" s="12" t="s">
        <v>930</v>
      </c>
      <c r="G96" s="24"/>
      <c r="J96">
        <v>14</v>
      </c>
      <c r="K96" t="s">
        <v>361</v>
      </c>
      <c r="L96" s="55" t="s">
        <v>29</v>
      </c>
    </row>
    <row r="97" spans="1:13" ht="12">
      <c r="A97" s="22">
        <v>6</v>
      </c>
      <c r="B97" s="22">
        <v>4</v>
      </c>
      <c r="C97" s="40" t="str">
        <f t="shared" si="4"/>
        <v>Dylan Doggett</v>
      </c>
      <c r="D97" s="40" t="str">
        <f t="shared" si="5"/>
        <v>Cambs</v>
      </c>
      <c r="E97" s="12" t="s">
        <v>931</v>
      </c>
      <c r="G97" s="24"/>
      <c r="J97">
        <v>15</v>
      </c>
      <c r="K97" t="s">
        <v>750</v>
      </c>
      <c r="L97" s="55" t="s">
        <v>30</v>
      </c>
      <c r="M97" s="21"/>
    </row>
    <row r="98" spans="1:13" ht="12">
      <c r="A98" s="22">
        <v>7</v>
      </c>
      <c r="B98" s="22">
        <v>9</v>
      </c>
      <c r="C98" s="40" t="str">
        <f t="shared" si="4"/>
        <v>Peter De'Ath</v>
      </c>
      <c r="D98" s="40" t="str">
        <f t="shared" si="5"/>
        <v>Herts</v>
      </c>
      <c r="E98" s="12" t="s">
        <v>932</v>
      </c>
      <c r="G98" s="24"/>
      <c r="J98">
        <v>16</v>
      </c>
      <c r="K98" t="s">
        <v>362</v>
      </c>
      <c r="L98" s="55" t="s">
        <v>31</v>
      </c>
      <c r="M98" s="21"/>
    </row>
    <row r="99" spans="1:13" ht="12">
      <c r="A99" s="22"/>
      <c r="B99" s="22"/>
      <c r="C99" s="40"/>
      <c r="D99" s="40"/>
      <c r="G99" s="24"/>
      <c r="J99" s="24"/>
      <c r="K99" s="21"/>
      <c r="L99" s="21"/>
      <c r="M99" s="21"/>
    </row>
    <row r="100" spans="1:12" ht="12">
      <c r="A100" s="57" t="s">
        <v>5</v>
      </c>
      <c r="B100" s="57"/>
      <c r="C100" s="40"/>
      <c r="D100" s="40"/>
      <c r="F100" s="27" t="s">
        <v>3</v>
      </c>
      <c r="G100" s="24"/>
      <c r="K100" s="49"/>
      <c r="L100" s="51"/>
    </row>
    <row r="101" spans="1:12" ht="12">
      <c r="A101" s="22">
        <v>1</v>
      </c>
      <c r="B101" s="22"/>
      <c r="C101" s="40" t="e">
        <f t="shared" si="4"/>
        <v>#N/A</v>
      </c>
      <c r="D101" s="40" t="e">
        <f t="shared" si="5"/>
        <v>#N/A</v>
      </c>
      <c r="G101" s="24"/>
      <c r="K101" s="51"/>
      <c r="L101" s="51"/>
    </row>
    <row r="102" spans="1:12" ht="12">
      <c r="A102" s="22">
        <v>2</v>
      </c>
      <c r="B102" s="22"/>
      <c r="C102" s="40" t="e">
        <f t="shared" si="4"/>
        <v>#N/A</v>
      </c>
      <c r="D102" s="40" t="e">
        <f t="shared" si="5"/>
        <v>#N/A</v>
      </c>
      <c r="G102" s="24"/>
      <c r="K102" s="51"/>
      <c r="L102" s="51"/>
    </row>
    <row r="103" spans="1:11" ht="12">
      <c r="A103" s="22">
        <v>3</v>
      </c>
      <c r="B103" s="22"/>
      <c r="C103" s="40" t="e">
        <f t="shared" si="4"/>
        <v>#N/A</v>
      </c>
      <c r="D103" s="40" t="e">
        <f t="shared" si="5"/>
        <v>#N/A</v>
      </c>
      <c r="G103" s="24"/>
      <c r="K103" s="52"/>
    </row>
    <row r="104" spans="1:7" ht="12">
      <c r="A104" s="22">
        <v>4</v>
      </c>
      <c r="B104" s="22"/>
      <c r="C104" s="40" t="e">
        <f t="shared" si="4"/>
        <v>#N/A</v>
      </c>
      <c r="D104" s="40" t="e">
        <f t="shared" si="5"/>
        <v>#N/A</v>
      </c>
      <c r="G104" s="24"/>
    </row>
    <row r="105" spans="1:7" ht="12">
      <c r="A105" s="22">
        <v>5</v>
      </c>
      <c r="B105" s="22"/>
      <c r="C105" s="40" t="e">
        <f t="shared" si="4"/>
        <v>#N/A</v>
      </c>
      <c r="D105" s="40" t="e">
        <f t="shared" si="5"/>
        <v>#N/A</v>
      </c>
      <c r="G105" s="24"/>
    </row>
    <row r="106" spans="1:7" ht="12">
      <c r="A106" s="22">
        <v>6</v>
      </c>
      <c r="B106" s="22"/>
      <c r="C106" s="40" t="e">
        <f t="shared" si="4"/>
        <v>#N/A</v>
      </c>
      <c r="D106" s="40" t="e">
        <f t="shared" si="5"/>
        <v>#N/A</v>
      </c>
      <c r="G106" s="24"/>
    </row>
    <row r="107" spans="1:7" ht="12">
      <c r="A107" s="22">
        <v>7</v>
      </c>
      <c r="B107" s="22"/>
      <c r="C107" s="40" t="e">
        <f t="shared" si="4"/>
        <v>#N/A</v>
      </c>
      <c r="D107" s="40" t="e">
        <f t="shared" si="5"/>
        <v>#N/A</v>
      </c>
      <c r="G107" s="24"/>
    </row>
    <row r="108" spans="1:7" ht="12">
      <c r="A108" s="22">
        <v>8</v>
      </c>
      <c r="B108" s="22"/>
      <c r="C108" s="40" t="e">
        <f t="shared" si="4"/>
        <v>#N/A</v>
      </c>
      <c r="D108" s="40" t="e">
        <f t="shared" si="5"/>
        <v>#N/A</v>
      </c>
      <c r="G108" s="24"/>
    </row>
    <row r="109" spans="1:7" ht="12">
      <c r="A109" s="57" t="s">
        <v>6</v>
      </c>
      <c r="B109" s="57"/>
      <c r="C109" s="40"/>
      <c r="D109" s="40"/>
      <c r="G109" s="24"/>
    </row>
    <row r="110" spans="1:7" ht="12">
      <c r="A110" s="22">
        <v>1</v>
      </c>
      <c r="B110" s="22">
        <v>5</v>
      </c>
      <c r="C110" s="40" t="str">
        <f t="shared" si="4"/>
        <v>Jack Wightman</v>
      </c>
      <c r="D110" s="40" t="str">
        <f t="shared" si="5"/>
        <v>Cornwall</v>
      </c>
      <c r="E110" s="12" t="s">
        <v>1122</v>
      </c>
      <c r="G110" s="24"/>
    </row>
    <row r="111" spans="1:7" ht="12">
      <c r="A111" s="22">
        <v>2</v>
      </c>
      <c r="B111" s="22">
        <v>15</v>
      </c>
      <c r="C111" s="40" t="str">
        <f t="shared" si="4"/>
        <v>Shaun Cooke</v>
      </c>
      <c r="D111" s="40" t="str">
        <f t="shared" si="5"/>
        <v>Surrey</v>
      </c>
      <c r="E111" s="12" t="s">
        <v>1123</v>
      </c>
      <c r="G111" s="24"/>
    </row>
    <row r="112" spans="1:7" ht="12">
      <c r="A112" s="22">
        <v>3</v>
      </c>
      <c r="B112" s="22">
        <v>3</v>
      </c>
      <c r="C112" s="40" t="str">
        <f t="shared" si="4"/>
        <v>Jordan Layne</v>
      </c>
      <c r="D112" s="40" t="str">
        <f t="shared" si="5"/>
        <v>Bucks</v>
      </c>
      <c r="E112" s="12" t="s">
        <v>1124</v>
      </c>
      <c r="G112" s="24"/>
    </row>
    <row r="113" spans="1:7" ht="12">
      <c r="A113" s="22">
        <v>4</v>
      </c>
      <c r="B113" s="22">
        <v>13</v>
      </c>
      <c r="C113" s="40" t="str">
        <f t="shared" si="4"/>
        <v>Christian Von Eitzen</v>
      </c>
      <c r="D113" s="40" t="str">
        <f t="shared" si="5"/>
        <v>Oxon</v>
      </c>
      <c r="E113" s="12" t="s">
        <v>1125</v>
      </c>
      <c r="G113" s="24"/>
    </row>
    <row r="114" spans="1:7" ht="12">
      <c r="A114" s="22">
        <v>5</v>
      </c>
      <c r="B114" s="22">
        <v>12</v>
      </c>
      <c r="C114" s="40" t="str">
        <f t="shared" si="4"/>
        <v>Elliot Holland</v>
      </c>
      <c r="D114" s="40" t="str">
        <f t="shared" si="5"/>
        <v>Norfolk</v>
      </c>
      <c r="E114" s="12" t="s">
        <v>1126</v>
      </c>
      <c r="G114" s="24"/>
    </row>
    <row r="115" spans="1:7" ht="12">
      <c r="A115" s="22">
        <v>6</v>
      </c>
      <c r="B115" s="22">
        <v>8</v>
      </c>
      <c r="C115" s="40" t="str">
        <f t="shared" si="4"/>
        <v>Scott Barker</v>
      </c>
      <c r="D115" s="40" t="str">
        <f t="shared" si="5"/>
        <v>Hants</v>
      </c>
      <c r="F115" s="28" t="s">
        <v>1127</v>
      </c>
      <c r="G115" s="24"/>
    </row>
    <row r="116" spans="1:7" ht="12">
      <c r="A116" s="85">
        <v>7</v>
      </c>
      <c r="B116" s="85">
        <v>10</v>
      </c>
      <c r="C116" s="86" t="str">
        <f t="shared" si="4"/>
        <v>Anthony Bryan</v>
      </c>
      <c r="D116" s="86" t="str">
        <f t="shared" si="5"/>
        <v>Kent</v>
      </c>
      <c r="E116" s="87"/>
      <c r="F116" s="90" t="s">
        <v>840</v>
      </c>
      <c r="G116" s="24"/>
    </row>
    <row r="117" spans="1:7" ht="12">
      <c r="A117" s="58">
        <v>8</v>
      </c>
      <c r="B117" s="58">
        <v>7</v>
      </c>
      <c r="C117" s="40" t="str">
        <f t="shared" si="4"/>
        <v>Will Snook</v>
      </c>
      <c r="D117" s="40" t="str">
        <f t="shared" si="5"/>
        <v>Essex</v>
      </c>
      <c r="E117" s="15"/>
      <c r="F117" s="79" t="s">
        <v>840</v>
      </c>
      <c r="G117" s="24"/>
    </row>
    <row r="118" spans="1:6" ht="12.75" thickBot="1">
      <c r="A118" s="59"/>
      <c r="B118" s="59"/>
      <c r="C118" s="29"/>
      <c r="D118" s="29"/>
      <c r="E118" s="13"/>
      <c r="F118" s="29"/>
    </row>
    <row r="120" spans="1:4" ht="12">
      <c r="A120" s="56" t="s">
        <v>8</v>
      </c>
      <c r="B120" s="56"/>
      <c r="D120" s="34" t="s">
        <v>126</v>
      </c>
    </row>
    <row r="121" spans="1:13" ht="12">
      <c r="A121" s="57" t="s">
        <v>1</v>
      </c>
      <c r="B121" s="57"/>
      <c r="C121" s="12"/>
      <c r="D121" s="12"/>
      <c r="E121" s="12"/>
      <c r="F121" s="28" t="s">
        <v>3</v>
      </c>
      <c r="M121" s="57"/>
    </row>
    <row r="122" spans="1:12" ht="12">
      <c r="A122" s="22">
        <v>1</v>
      </c>
      <c r="B122" s="22">
        <v>1</v>
      </c>
      <c r="C122" s="40" t="str">
        <f>VLOOKUP($B122,$J$122:$L$140,2,FALSE)</f>
        <v>Rhys Lewis</v>
      </c>
      <c r="D122" s="40" t="str">
        <f>VLOOKUP($B122,$J$122:$L$140,3,FALSE)</f>
        <v>Beds</v>
      </c>
      <c r="E122" s="12" t="s">
        <v>841</v>
      </c>
      <c r="F122" s="28" t="s">
        <v>792</v>
      </c>
      <c r="G122" s="24"/>
      <c r="J122">
        <v>1</v>
      </c>
      <c r="K122" t="s">
        <v>363</v>
      </c>
      <c r="L122" s="55" t="s">
        <v>17</v>
      </c>
    </row>
    <row r="123" spans="1:12" ht="12">
      <c r="A123" s="22">
        <v>2</v>
      </c>
      <c r="B123" s="22">
        <v>5</v>
      </c>
      <c r="C123" s="40" t="str">
        <f aca="true" t="shared" si="6" ref="C123:C150">VLOOKUP($B123,$J$122:$L$140,2,FALSE)</f>
        <v>Andrew Worden</v>
      </c>
      <c r="D123" s="40" t="str">
        <f aca="true" t="shared" si="7" ref="D123:D151">VLOOKUP($B123,$J$122:$L$140,3,FALSE)</f>
        <v>Cornwall</v>
      </c>
      <c r="E123" s="12" t="s">
        <v>842</v>
      </c>
      <c r="F123" s="28" t="s">
        <v>793</v>
      </c>
      <c r="G123" s="24"/>
      <c r="J123">
        <v>2</v>
      </c>
      <c r="K123"/>
      <c r="L123" s="55" t="s">
        <v>18</v>
      </c>
    </row>
    <row r="124" spans="1:12" ht="12">
      <c r="A124" s="22">
        <v>3</v>
      </c>
      <c r="B124" s="22">
        <v>13</v>
      </c>
      <c r="C124" s="40" t="str">
        <f t="shared" si="6"/>
        <v>Ben Claridge</v>
      </c>
      <c r="D124" s="40" t="str">
        <f t="shared" si="7"/>
        <v>Oxon</v>
      </c>
      <c r="E124" s="12" t="s">
        <v>843</v>
      </c>
      <c r="F124" s="28" t="s">
        <v>794</v>
      </c>
      <c r="G124" s="24"/>
      <c r="J124">
        <v>3</v>
      </c>
      <c r="K124" t="s">
        <v>364</v>
      </c>
      <c r="L124" s="55" t="s">
        <v>19</v>
      </c>
    </row>
    <row r="125" spans="1:12" ht="12">
      <c r="A125" s="22">
        <v>4</v>
      </c>
      <c r="B125" s="22">
        <v>12</v>
      </c>
      <c r="C125" s="40" t="str">
        <f t="shared" si="6"/>
        <v>Scott Greeves</v>
      </c>
      <c r="D125" s="40" t="str">
        <f t="shared" si="7"/>
        <v>Norfolk</v>
      </c>
      <c r="E125" s="12" t="s">
        <v>844</v>
      </c>
      <c r="F125" s="28" t="s">
        <v>794</v>
      </c>
      <c r="G125" s="24"/>
      <c r="J125">
        <v>4</v>
      </c>
      <c r="K125" t="s">
        <v>365</v>
      </c>
      <c r="L125" s="55" t="s">
        <v>20</v>
      </c>
    </row>
    <row r="126" spans="1:12" ht="12">
      <c r="A126" s="22">
        <v>5</v>
      </c>
      <c r="B126" s="22">
        <v>11</v>
      </c>
      <c r="C126" s="40" t="str">
        <f t="shared" si="6"/>
        <v>Gavin Lock</v>
      </c>
      <c r="D126" s="40" t="str">
        <f t="shared" si="7"/>
        <v>Middx</v>
      </c>
      <c r="E126" s="12" t="s">
        <v>845</v>
      </c>
      <c r="G126" s="24"/>
      <c r="J126">
        <v>5</v>
      </c>
      <c r="K126" t="s">
        <v>366</v>
      </c>
      <c r="L126" s="55" t="s">
        <v>21</v>
      </c>
    </row>
    <row r="127" spans="1:12" ht="12">
      <c r="A127" s="22">
        <v>6</v>
      </c>
      <c r="B127" s="22">
        <v>6</v>
      </c>
      <c r="C127" s="40" t="str">
        <f t="shared" si="6"/>
        <v>Joshua King</v>
      </c>
      <c r="D127" s="40" t="str">
        <f t="shared" si="7"/>
        <v>Dorset</v>
      </c>
      <c r="E127" s="12" t="s">
        <v>846</v>
      </c>
      <c r="G127" s="24"/>
      <c r="J127">
        <v>6</v>
      </c>
      <c r="K127" t="s">
        <v>367</v>
      </c>
      <c r="L127" s="55" t="s">
        <v>23</v>
      </c>
    </row>
    <row r="128" spans="1:12" ht="12">
      <c r="A128" s="22">
        <v>7</v>
      </c>
      <c r="B128" s="22">
        <v>8</v>
      </c>
      <c r="C128" s="40" t="str">
        <f t="shared" si="6"/>
        <v>Luca Chiossone</v>
      </c>
      <c r="D128" s="40" t="str">
        <f t="shared" si="7"/>
        <v>Hants</v>
      </c>
      <c r="F128" s="28" t="s">
        <v>840</v>
      </c>
      <c r="G128" s="24"/>
      <c r="J128">
        <v>7</v>
      </c>
      <c r="K128" t="s">
        <v>368</v>
      </c>
      <c r="L128" s="55" t="s">
        <v>24</v>
      </c>
    </row>
    <row r="129" spans="1:12" ht="12">
      <c r="A129" s="22">
        <v>8</v>
      </c>
      <c r="B129" s="22"/>
      <c r="C129" s="40" t="e">
        <f t="shared" si="6"/>
        <v>#N/A</v>
      </c>
      <c r="D129" s="40" t="e">
        <f t="shared" si="7"/>
        <v>#N/A</v>
      </c>
      <c r="G129" s="24"/>
      <c r="J129">
        <v>8</v>
      </c>
      <c r="K129" t="s">
        <v>369</v>
      </c>
      <c r="L129" s="55" t="s">
        <v>71</v>
      </c>
    </row>
    <row r="130" spans="1:12" ht="12">
      <c r="A130" s="22">
        <v>9</v>
      </c>
      <c r="B130" s="22"/>
      <c r="C130" s="40" t="e">
        <f t="shared" si="6"/>
        <v>#N/A</v>
      </c>
      <c r="D130" s="40" t="e">
        <f t="shared" si="7"/>
        <v>#N/A</v>
      </c>
      <c r="G130" s="24"/>
      <c r="J130">
        <v>9</v>
      </c>
      <c r="K130" t="s">
        <v>737</v>
      </c>
      <c r="L130" s="55" t="s">
        <v>25</v>
      </c>
    </row>
    <row r="131" spans="1:12" ht="12">
      <c r="A131" s="22">
        <v>10</v>
      </c>
      <c r="B131" s="22"/>
      <c r="C131" s="40" t="e">
        <f t="shared" si="6"/>
        <v>#N/A</v>
      </c>
      <c r="D131" s="40" t="e">
        <f t="shared" si="7"/>
        <v>#N/A</v>
      </c>
      <c r="G131" s="24"/>
      <c r="J131">
        <v>10</v>
      </c>
      <c r="K131" s="75" t="s">
        <v>768</v>
      </c>
      <c r="L131" s="55" t="s">
        <v>26</v>
      </c>
    </row>
    <row r="132" spans="1:12" ht="13.5">
      <c r="A132" s="57" t="s">
        <v>4</v>
      </c>
      <c r="B132" s="57"/>
      <c r="C132" s="40"/>
      <c r="D132" s="40"/>
      <c r="F132" s="27" t="s">
        <v>3</v>
      </c>
      <c r="G132" s="24"/>
      <c r="J132" s="74">
        <v>11</v>
      </c>
      <c r="K132" s="74" t="s">
        <v>721</v>
      </c>
      <c r="L132" s="55" t="s">
        <v>72</v>
      </c>
    </row>
    <row r="133" spans="1:12" ht="12">
      <c r="A133" s="22">
        <v>1</v>
      </c>
      <c r="B133" s="22">
        <v>10</v>
      </c>
      <c r="C133" s="40" t="str">
        <f t="shared" si="6"/>
        <v>Joseph Ohara</v>
      </c>
      <c r="D133" s="40" t="str">
        <f t="shared" si="7"/>
        <v>Kent</v>
      </c>
      <c r="E133" s="12" t="s">
        <v>848</v>
      </c>
      <c r="F133" s="28" t="s">
        <v>793</v>
      </c>
      <c r="G133" s="24"/>
      <c r="J133">
        <v>12</v>
      </c>
      <c r="K133" s="75" t="s">
        <v>847</v>
      </c>
      <c r="L133" s="55" t="s">
        <v>27</v>
      </c>
    </row>
    <row r="134" spans="1:12" ht="12">
      <c r="A134" s="22">
        <v>2</v>
      </c>
      <c r="B134" s="22">
        <v>15</v>
      </c>
      <c r="C134" s="40" t="str">
        <f t="shared" si="6"/>
        <v>Daniel Wallis</v>
      </c>
      <c r="D134" s="40" t="str">
        <f t="shared" si="7"/>
        <v>Surrey</v>
      </c>
      <c r="E134" s="12" t="s">
        <v>849</v>
      </c>
      <c r="F134" s="28" t="s">
        <v>793</v>
      </c>
      <c r="G134" s="24"/>
      <c r="J134">
        <v>13</v>
      </c>
      <c r="K134" t="s">
        <v>370</v>
      </c>
      <c r="L134" s="55" t="s">
        <v>73</v>
      </c>
    </row>
    <row r="135" spans="1:12" ht="12">
      <c r="A135" s="22">
        <v>3</v>
      </c>
      <c r="B135" s="22">
        <v>4</v>
      </c>
      <c r="C135" s="40" t="str">
        <f t="shared" si="6"/>
        <v>Louis Rawlings</v>
      </c>
      <c r="D135" s="40" t="str">
        <f t="shared" si="7"/>
        <v>Cambs</v>
      </c>
      <c r="E135" s="12" t="s">
        <v>850</v>
      </c>
      <c r="F135" s="28" t="s">
        <v>794</v>
      </c>
      <c r="G135" s="24"/>
      <c r="J135">
        <v>14</v>
      </c>
      <c r="K135"/>
      <c r="L135" s="55" t="s">
        <v>29</v>
      </c>
    </row>
    <row r="136" spans="1:13" ht="12">
      <c r="A136" s="22">
        <v>4</v>
      </c>
      <c r="B136" s="22">
        <v>9</v>
      </c>
      <c r="C136" s="40" t="str">
        <f t="shared" si="6"/>
        <v>Samuel Jones</v>
      </c>
      <c r="D136" s="40" t="str">
        <f t="shared" si="7"/>
        <v>Herts</v>
      </c>
      <c r="E136" s="12" t="s">
        <v>851</v>
      </c>
      <c r="F136" s="28" t="s">
        <v>794</v>
      </c>
      <c r="G136" s="24"/>
      <c r="J136">
        <v>15</v>
      </c>
      <c r="K136" t="s">
        <v>751</v>
      </c>
      <c r="L136" s="55" t="s">
        <v>30</v>
      </c>
      <c r="M136" s="21"/>
    </row>
    <row r="137" spans="1:13" ht="12">
      <c r="A137" s="22">
        <v>5</v>
      </c>
      <c r="B137" s="22">
        <v>7</v>
      </c>
      <c r="C137" s="40" t="str">
        <f t="shared" si="6"/>
        <v>Darren Blackwell</v>
      </c>
      <c r="D137" s="40" t="str">
        <f t="shared" si="7"/>
        <v>Essex</v>
      </c>
      <c r="E137" s="12" t="s">
        <v>852</v>
      </c>
      <c r="G137" s="24"/>
      <c r="J137">
        <v>16</v>
      </c>
      <c r="K137" s="75" t="s">
        <v>393</v>
      </c>
      <c r="L137" s="55" t="s">
        <v>31</v>
      </c>
      <c r="M137" s="21"/>
    </row>
    <row r="138" spans="1:13" ht="12">
      <c r="A138" s="22">
        <v>6</v>
      </c>
      <c r="B138" s="22">
        <v>3</v>
      </c>
      <c r="C138" s="40" t="str">
        <f t="shared" si="6"/>
        <v>Patrick Taylor</v>
      </c>
      <c r="D138" s="40" t="str">
        <f t="shared" si="7"/>
        <v>Bucks</v>
      </c>
      <c r="E138" s="12" t="s">
        <v>853</v>
      </c>
      <c r="G138" s="24"/>
      <c r="J138" s="37"/>
      <c r="K138" s="37"/>
      <c r="L138" s="37"/>
      <c r="M138" s="21"/>
    </row>
    <row r="139" spans="1:12" ht="12">
      <c r="A139" s="22">
        <v>7</v>
      </c>
      <c r="B139" s="22">
        <v>16</v>
      </c>
      <c r="C139" s="40" t="str">
        <f t="shared" si="6"/>
        <v>Sam Cunningham</v>
      </c>
      <c r="D139" s="40" t="str">
        <f t="shared" si="7"/>
        <v>Sussex</v>
      </c>
      <c r="E139" s="12" t="s">
        <v>854</v>
      </c>
      <c r="G139" s="24"/>
      <c r="K139" s="49"/>
      <c r="L139" s="51"/>
    </row>
    <row r="140" spans="1:12" ht="12">
      <c r="A140" s="22">
        <v>8</v>
      </c>
      <c r="B140" s="22"/>
      <c r="C140" s="40" t="e">
        <f t="shared" si="6"/>
        <v>#N/A</v>
      </c>
      <c r="D140" s="40" t="e">
        <f t="shared" si="7"/>
        <v>#N/A</v>
      </c>
      <c r="G140" s="24"/>
      <c r="K140" s="51"/>
      <c r="L140" s="51"/>
    </row>
    <row r="141" spans="1:12" ht="12">
      <c r="A141" s="22">
        <v>9</v>
      </c>
      <c r="B141" s="22"/>
      <c r="C141" s="40" t="e">
        <f t="shared" si="6"/>
        <v>#N/A</v>
      </c>
      <c r="D141" s="40" t="e">
        <f t="shared" si="7"/>
        <v>#N/A</v>
      </c>
      <c r="G141" s="24"/>
      <c r="K141" s="53"/>
      <c r="L141" s="51"/>
    </row>
    <row r="142" spans="1:12" ht="12">
      <c r="A142" s="22">
        <v>10</v>
      </c>
      <c r="B142" s="22"/>
      <c r="C142" s="40" t="e">
        <f t="shared" si="6"/>
        <v>#N/A</v>
      </c>
      <c r="D142" s="40" t="e">
        <f t="shared" si="7"/>
        <v>#N/A</v>
      </c>
      <c r="G142" s="24"/>
      <c r="K142" s="53"/>
      <c r="L142" s="51"/>
    </row>
    <row r="143" spans="1:11" ht="12">
      <c r="A143" s="57" t="s">
        <v>6</v>
      </c>
      <c r="B143" s="57"/>
      <c r="C143" s="40"/>
      <c r="D143" s="40"/>
      <c r="G143" s="24"/>
      <c r="K143" s="52"/>
    </row>
    <row r="144" spans="1:7" ht="12">
      <c r="A144" s="22">
        <v>1</v>
      </c>
      <c r="B144" s="22">
        <v>10</v>
      </c>
      <c r="C144" s="40" t="str">
        <f t="shared" si="6"/>
        <v>Joseph Ohara</v>
      </c>
      <c r="D144" s="40" t="str">
        <f t="shared" si="7"/>
        <v>Kent</v>
      </c>
      <c r="E144" s="12" t="s">
        <v>1090</v>
      </c>
      <c r="G144" s="24"/>
    </row>
    <row r="145" spans="1:7" ht="12">
      <c r="A145" s="22">
        <v>2</v>
      </c>
      <c r="B145" s="22">
        <v>13</v>
      </c>
      <c r="C145" s="40" t="str">
        <f t="shared" si="6"/>
        <v>Ben Claridge</v>
      </c>
      <c r="D145" s="40" t="str">
        <f t="shared" si="7"/>
        <v>Oxon</v>
      </c>
      <c r="E145" s="12" t="s">
        <v>1091</v>
      </c>
      <c r="G145" s="24"/>
    </row>
    <row r="146" spans="1:7" ht="12">
      <c r="A146" s="22">
        <v>3</v>
      </c>
      <c r="B146" s="22">
        <v>1</v>
      </c>
      <c r="C146" s="40" t="str">
        <f t="shared" si="6"/>
        <v>Rhys Lewis</v>
      </c>
      <c r="D146" s="40" t="str">
        <f t="shared" si="7"/>
        <v>Beds</v>
      </c>
      <c r="E146" s="12" t="s">
        <v>1092</v>
      </c>
      <c r="G146" s="24"/>
    </row>
    <row r="147" spans="1:7" ht="12">
      <c r="A147" s="22">
        <v>4</v>
      </c>
      <c r="B147" s="22">
        <v>15</v>
      </c>
      <c r="C147" s="40" t="str">
        <f t="shared" si="6"/>
        <v>Daniel Wallis</v>
      </c>
      <c r="D147" s="40" t="str">
        <f t="shared" si="7"/>
        <v>Surrey</v>
      </c>
      <c r="E147" s="12" t="s">
        <v>1093</v>
      </c>
      <c r="G147" s="24"/>
    </row>
    <row r="148" spans="1:7" ht="12">
      <c r="A148" s="22">
        <v>5</v>
      </c>
      <c r="B148" s="22">
        <v>4</v>
      </c>
      <c r="C148" s="40" t="str">
        <f t="shared" si="6"/>
        <v>Louis Rawlings</v>
      </c>
      <c r="D148" s="40" t="str">
        <f t="shared" si="7"/>
        <v>Cambs</v>
      </c>
      <c r="E148" s="12" t="s">
        <v>1094</v>
      </c>
      <c r="G148" s="24"/>
    </row>
    <row r="149" spans="1:7" ht="12">
      <c r="A149" s="22">
        <v>6</v>
      </c>
      <c r="B149" s="22">
        <v>12</v>
      </c>
      <c r="C149" s="40" t="str">
        <f t="shared" si="6"/>
        <v>Scott Greeves</v>
      </c>
      <c r="D149" s="40" t="str">
        <f t="shared" si="7"/>
        <v>Norfolk</v>
      </c>
      <c r="E149" s="12" t="s">
        <v>1095</v>
      </c>
      <c r="G149" s="24"/>
    </row>
    <row r="150" spans="1:7" ht="12">
      <c r="A150" s="22">
        <v>7</v>
      </c>
      <c r="B150" s="22">
        <v>9</v>
      </c>
      <c r="C150" s="40" t="str">
        <f t="shared" si="6"/>
        <v>Samuel Jones</v>
      </c>
      <c r="D150" s="40" t="str">
        <f t="shared" si="7"/>
        <v>Herts</v>
      </c>
      <c r="E150" s="12" t="s">
        <v>1096</v>
      </c>
      <c r="G150" s="24"/>
    </row>
    <row r="151" spans="1:7" ht="12">
      <c r="A151" s="58">
        <v>8</v>
      </c>
      <c r="B151" s="58">
        <v>5</v>
      </c>
      <c r="C151" s="40" t="str">
        <f>VLOOKUP($B151,$J$122:$L$140,2,FALSE)</f>
        <v>Andrew Worden</v>
      </c>
      <c r="D151" s="40" t="str">
        <f t="shared" si="7"/>
        <v>Cornwall</v>
      </c>
      <c r="E151" s="76" t="s">
        <v>1097</v>
      </c>
      <c r="F151" s="32"/>
      <c r="G151" s="24"/>
    </row>
    <row r="152" spans="1:6" ht="12.75" thickBot="1">
      <c r="A152" s="59"/>
      <c r="B152" s="59"/>
      <c r="C152" s="29"/>
      <c r="D152" s="29"/>
      <c r="E152" s="13"/>
      <c r="F152" s="29"/>
    </row>
    <row r="154" spans="1:4" ht="12">
      <c r="A154" s="56" t="s">
        <v>9</v>
      </c>
      <c r="B154" s="56"/>
      <c r="D154" s="35" t="s">
        <v>128</v>
      </c>
    </row>
    <row r="155" spans="1:12" ht="12">
      <c r="A155" s="22">
        <v>1</v>
      </c>
      <c r="B155" s="22">
        <v>2</v>
      </c>
      <c r="C155" s="40" t="str">
        <f>VLOOKUP($B155,$J$155:$L$170,2,FALSE)</f>
        <v>Nathan Gillis</v>
      </c>
      <c r="D155" s="40" t="str">
        <f>VLOOKUP($B155,$J$155:$L$170,3,FALSE)</f>
        <v>Berks</v>
      </c>
      <c r="E155" s="14" t="s">
        <v>976</v>
      </c>
      <c r="G155" s="24"/>
      <c r="J155">
        <v>1</v>
      </c>
      <c r="K155" t="s">
        <v>371</v>
      </c>
      <c r="L155" s="55" t="s">
        <v>17</v>
      </c>
    </row>
    <row r="156" spans="1:12" ht="12">
      <c r="A156" s="22">
        <v>2</v>
      </c>
      <c r="B156" s="22">
        <v>16</v>
      </c>
      <c r="C156" s="40" t="str">
        <f aca="true" t="shared" si="8" ref="C156:C171">VLOOKUP($B156,$J$155:$L$170,2,FALSE)</f>
        <v>Jake Alger</v>
      </c>
      <c r="D156" s="40" t="str">
        <f aca="true" t="shared" si="9" ref="D156:D171">VLOOKUP($B156,$J$155:$L$170,3,FALSE)</f>
        <v>Sussex</v>
      </c>
      <c r="E156" s="14" t="s">
        <v>977</v>
      </c>
      <c r="G156" s="24"/>
      <c r="J156">
        <v>2</v>
      </c>
      <c r="K156" t="s">
        <v>372</v>
      </c>
      <c r="L156" s="55" t="s">
        <v>18</v>
      </c>
    </row>
    <row r="157" spans="1:12" ht="12">
      <c r="A157" s="22">
        <v>3</v>
      </c>
      <c r="B157" s="22">
        <v>1</v>
      </c>
      <c r="C157" s="40" t="str">
        <f t="shared" si="8"/>
        <v>Jonathan Janes</v>
      </c>
      <c r="D157" s="40" t="str">
        <f t="shared" si="9"/>
        <v>Beds</v>
      </c>
      <c r="E157" s="14" t="s">
        <v>978</v>
      </c>
      <c r="G157" s="24"/>
      <c r="J157">
        <v>3</v>
      </c>
      <c r="K157" t="s">
        <v>364</v>
      </c>
      <c r="L157" s="55" t="s">
        <v>19</v>
      </c>
    </row>
    <row r="158" spans="1:12" ht="12">
      <c r="A158" s="22">
        <v>4</v>
      </c>
      <c r="B158" s="22">
        <v>11</v>
      </c>
      <c r="C158" s="40" t="str">
        <f t="shared" si="8"/>
        <v>Paulos Asgodom</v>
      </c>
      <c r="D158" s="40" t="str">
        <f t="shared" si="9"/>
        <v>Middx</v>
      </c>
      <c r="E158" s="14" t="s">
        <v>979</v>
      </c>
      <c r="G158" s="24"/>
      <c r="J158">
        <v>4</v>
      </c>
      <c r="K158" t="s">
        <v>373</v>
      </c>
      <c r="L158" s="55" t="s">
        <v>20</v>
      </c>
    </row>
    <row r="159" spans="1:12" ht="12">
      <c r="A159" s="22">
        <v>5</v>
      </c>
      <c r="B159" s="22">
        <v>7</v>
      </c>
      <c r="C159" s="40" t="str">
        <f t="shared" si="8"/>
        <v>Callum Charleston</v>
      </c>
      <c r="D159" s="40" t="str">
        <f t="shared" si="9"/>
        <v>Essex</v>
      </c>
      <c r="E159" s="14" t="s">
        <v>980</v>
      </c>
      <c r="G159" s="24"/>
      <c r="J159">
        <v>5</v>
      </c>
      <c r="K159"/>
      <c r="L159" s="55" t="s">
        <v>21</v>
      </c>
    </row>
    <row r="160" spans="1:12" ht="12">
      <c r="A160" s="22">
        <v>6</v>
      </c>
      <c r="B160" s="22">
        <v>15</v>
      </c>
      <c r="C160" s="40" t="str">
        <f t="shared" si="8"/>
        <v>Hugo Fleming</v>
      </c>
      <c r="D160" s="40" t="str">
        <f t="shared" si="9"/>
        <v>Surrey</v>
      </c>
      <c r="E160" s="14" t="s">
        <v>981</v>
      </c>
      <c r="G160" s="24"/>
      <c r="J160">
        <v>6</v>
      </c>
      <c r="K160" t="s">
        <v>374</v>
      </c>
      <c r="L160" s="55" t="s">
        <v>23</v>
      </c>
    </row>
    <row r="161" spans="1:12" ht="12">
      <c r="A161" s="22">
        <v>7</v>
      </c>
      <c r="B161" s="22">
        <v>3</v>
      </c>
      <c r="C161" s="40" t="str">
        <f t="shared" si="8"/>
        <v>Patrick Taylor</v>
      </c>
      <c r="D161" s="40" t="str">
        <f t="shared" si="9"/>
        <v>Bucks</v>
      </c>
      <c r="E161" s="14" t="s">
        <v>982</v>
      </c>
      <c r="G161" s="24"/>
      <c r="J161">
        <v>7</v>
      </c>
      <c r="K161" t="s">
        <v>375</v>
      </c>
      <c r="L161" s="55" t="s">
        <v>24</v>
      </c>
    </row>
    <row r="162" spans="1:12" ht="12">
      <c r="A162" s="22">
        <v>8</v>
      </c>
      <c r="B162" s="22">
        <v>4</v>
      </c>
      <c r="C162" s="40" t="str">
        <f t="shared" si="8"/>
        <v>Tim Cobden</v>
      </c>
      <c r="D162" s="40" t="str">
        <f t="shared" si="9"/>
        <v>Cambs</v>
      </c>
      <c r="E162" s="14" t="s">
        <v>983</v>
      </c>
      <c r="G162" s="24"/>
      <c r="J162">
        <v>8</v>
      </c>
      <c r="K162" t="s">
        <v>376</v>
      </c>
      <c r="L162" s="55" t="s">
        <v>71</v>
      </c>
    </row>
    <row r="163" spans="1:12" ht="12">
      <c r="A163" s="22">
        <v>9</v>
      </c>
      <c r="B163" s="22">
        <v>6</v>
      </c>
      <c r="C163" s="40" t="str">
        <f t="shared" si="8"/>
        <v>David Long</v>
      </c>
      <c r="D163" s="40" t="str">
        <f t="shared" si="9"/>
        <v>Dorset</v>
      </c>
      <c r="E163" s="14" t="s">
        <v>984</v>
      </c>
      <c r="G163" s="24"/>
      <c r="J163">
        <v>9</v>
      </c>
      <c r="K163" t="s">
        <v>738</v>
      </c>
      <c r="L163" s="55" t="s">
        <v>25</v>
      </c>
    </row>
    <row r="164" spans="1:12" ht="12">
      <c r="A164" s="22">
        <v>10</v>
      </c>
      <c r="B164" s="22">
        <v>9</v>
      </c>
      <c r="C164" s="40" t="str">
        <f t="shared" si="8"/>
        <v>Sam Griffiths</v>
      </c>
      <c r="D164" s="40" t="str">
        <f t="shared" si="9"/>
        <v>Herts</v>
      </c>
      <c r="E164" s="14" t="s">
        <v>985</v>
      </c>
      <c r="G164" s="24"/>
      <c r="J164">
        <v>10</v>
      </c>
      <c r="K164" s="75" t="s">
        <v>769</v>
      </c>
      <c r="L164" s="55" t="s">
        <v>26</v>
      </c>
    </row>
    <row r="165" spans="1:12" ht="13.5">
      <c r="A165" s="22">
        <v>11</v>
      </c>
      <c r="B165" s="22">
        <v>10</v>
      </c>
      <c r="C165" s="40" t="str">
        <f t="shared" si="8"/>
        <v>Ben Matthews</v>
      </c>
      <c r="D165" s="40" t="str">
        <f t="shared" si="9"/>
        <v>Kent</v>
      </c>
      <c r="E165" s="14" t="s">
        <v>986</v>
      </c>
      <c r="G165" s="24"/>
      <c r="J165" s="74">
        <v>11</v>
      </c>
      <c r="K165" s="74" t="s">
        <v>722</v>
      </c>
      <c r="L165" s="55" t="s">
        <v>72</v>
      </c>
    </row>
    <row r="166" spans="1:12" ht="12">
      <c r="A166" s="22">
        <v>12</v>
      </c>
      <c r="B166" s="22">
        <v>8</v>
      </c>
      <c r="C166" s="40" t="str">
        <f t="shared" si="8"/>
        <v>Stuart McCallum</v>
      </c>
      <c r="D166" s="40" t="str">
        <f t="shared" si="9"/>
        <v>Hants</v>
      </c>
      <c r="F166" s="27" t="s">
        <v>840</v>
      </c>
      <c r="G166" s="24"/>
      <c r="J166">
        <v>12</v>
      </c>
      <c r="K166"/>
      <c r="L166" s="55" t="s">
        <v>27</v>
      </c>
    </row>
    <row r="167" spans="1:12" ht="12">
      <c r="A167" s="22">
        <v>13</v>
      </c>
      <c r="B167" s="22"/>
      <c r="C167" s="40" t="e">
        <f t="shared" si="8"/>
        <v>#N/A</v>
      </c>
      <c r="D167" s="40" t="e">
        <f t="shared" si="9"/>
        <v>#N/A</v>
      </c>
      <c r="G167" s="24"/>
      <c r="J167">
        <v>13</v>
      </c>
      <c r="K167" t="s">
        <v>377</v>
      </c>
      <c r="L167" s="55" t="s">
        <v>73</v>
      </c>
    </row>
    <row r="168" spans="1:12" ht="12">
      <c r="A168" s="22">
        <v>14</v>
      </c>
      <c r="B168" s="22"/>
      <c r="C168" s="40" t="e">
        <f t="shared" si="8"/>
        <v>#N/A</v>
      </c>
      <c r="D168" s="40" t="e">
        <f t="shared" si="9"/>
        <v>#N/A</v>
      </c>
      <c r="G168" s="24"/>
      <c r="J168">
        <v>14</v>
      </c>
      <c r="K168"/>
      <c r="L168" s="55" t="s">
        <v>29</v>
      </c>
    </row>
    <row r="169" spans="1:13" ht="12">
      <c r="A169" s="22">
        <v>15</v>
      </c>
      <c r="B169" s="22"/>
      <c r="C169" s="40" t="e">
        <f t="shared" si="8"/>
        <v>#N/A</v>
      </c>
      <c r="D169" s="40" t="e">
        <f t="shared" si="9"/>
        <v>#N/A</v>
      </c>
      <c r="G169" s="24"/>
      <c r="J169">
        <v>15</v>
      </c>
      <c r="K169" t="s">
        <v>752</v>
      </c>
      <c r="L169" s="55" t="s">
        <v>30</v>
      </c>
      <c r="M169" s="21"/>
    </row>
    <row r="170" spans="1:13" ht="12">
      <c r="A170" s="22">
        <v>16</v>
      </c>
      <c r="B170" s="22"/>
      <c r="C170" s="40" t="e">
        <f t="shared" si="8"/>
        <v>#N/A</v>
      </c>
      <c r="D170" s="40" t="e">
        <f t="shared" si="9"/>
        <v>#N/A</v>
      </c>
      <c r="G170" s="24"/>
      <c r="J170">
        <v>16</v>
      </c>
      <c r="K170" t="s">
        <v>378</v>
      </c>
      <c r="L170" s="55" t="s">
        <v>31</v>
      </c>
      <c r="M170" s="21"/>
    </row>
    <row r="171" spans="1:13" ht="12">
      <c r="A171" s="24">
        <v>17</v>
      </c>
      <c r="B171" s="22"/>
      <c r="C171" s="40" t="e">
        <f t="shared" si="8"/>
        <v>#N/A</v>
      </c>
      <c r="D171" s="40" t="e">
        <f t="shared" si="9"/>
        <v>#N/A</v>
      </c>
      <c r="G171" s="24"/>
      <c r="J171" s="24"/>
      <c r="K171" s="21"/>
      <c r="L171" s="21"/>
      <c r="M171" s="21"/>
    </row>
    <row r="172" spans="1:6" ht="12.75" thickBot="1">
      <c r="A172" s="59"/>
      <c r="B172" s="59"/>
      <c r="C172" s="30"/>
      <c r="D172" s="29"/>
      <c r="E172" s="16"/>
      <c r="F172" s="30"/>
    </row>
    <row r="174" spans="1:4" ht="12">
      <c r="A174" s="56" t="s">
        <v>61</v>
      </c>
      <c r="B174" s="56"/>
      <c r="D174" s="34" t="s">
        <v>86</v>
      </c>
    </row>
    <row r="175" spans="1:13" ht="12.75" customHeight="1">
      <c r="A175" s="57" t="s">
        <v>1</v>
      </c>
      <c r="B175" s="57"/>
      <c r="C175" s="12" t="s">
        <v>2</v>
      </c>
      <c r="D175" s="12"/>
      <c r="E175" s="12"/>
      <c r="F175" s="28" t="s">
        <v>3</v>
      </c>
      <c r="M175" s="57"/>
    </row>
    <row r="176" spans="1:12" ht="12.75" customHeight="1">
      <c r="A176" s="22">
        <v>1</v>
      </c>
      <c r="B176" s="22"/>
      <c r="C176" s="40" t="e">
        <f>VLOOKUP($B176,$J$176:$L$194,2,FALSE)</f>
        <v>#N/A</v>
      </c>
      <c r="D176" s="40" t="e">
        <f>VLOOKUP($B176,$J$176:$L$194,3,FALSE)</f>
        <v>#N/A</v>
      </c>
      <c r="G176" s="24"/>
      <c r="J176">
        <v>1</v>
      </c>
      <c r="K176" t="s">
        <v>379</v>
      </c>
      <c r="L176" s="55" t="s">
        <v>17</v>
      </c>
    </row>
    <row r="177" spans="1:12" ht="12.75" customHeight="1">
      <c r="A177" s="22">
        <v>2</v>
      </c>
      <c r="B177" s="22"/>
      <c r="C177" s="40" t="e">
        <f aca="true" t="shared" si="10" ref="C177:C208">VLOOKUP($B177,$J$176:$L$194,2,FALSE)</f>
        <v>#N/A</v>
      </c>
      <c r="D177" s="40" t="e">
        <f aca="true" t="shared" si="11" ref="D177:D208">VLOOKUP($B177,$J$176:$L$194,3,FALSE)</f>
        <v>#N/A</v>
      </c>
      <c r="G177" s="24"/>
      <c r="J177">
        <v>2</v>
      </c>
      <c r="K177" t="s">
        <v>380</v>
      </c>
      <c r="L177" s="55" t="s">
        <v>18</v>
      </c>
    </row>
    <row r="178" spans="1:12" ht="12.75" customHeight="1">
      <c r="A178" s="22">
        <v>3</v>
      </c>
      <c r="B178" s="22"/>
      <c r="C178" s="40" t="e">
        <f t="shared" si="10"/>
        <v>#N/A</v>
      </c>
      <c r="D178" s="40" t="e">
        <f t="shared" si="11"/>
        <v>#N/A</v>
      </c>
      <c r="G178" s="24"/>
      <c r="J178">
        <v>3</v>
      </c>
      <c r="K178"/>
      <c r="L178" s="55" t="s">
        <v>19</v>
      </c>
    </row>
    <row r="179" spans="1:12" ht="12.75" customHeight="1">
      <c r="A179" s="22">
        <v>4</v>
      </c>
      <c r="B179" s="22"/>
      <c r="C179" s="40" t="e">
        <f t="shared" si="10"/>
        <v>#N/A</v>
      </c>
      <c r="D179" s="40" t="e">
        <f t="shared" si="11"/>
        <v>#N/A</v>
      </c>
      <c r="G179" s="24"/>
      <c r="J179">
        <v>4</v>
      </c>
      <c r="K179"/>
      <c r="L179" s="55" t="s">
        <v>20</v>
      </c>
    </row>
    <row r="180" spans="1:12" ht="12.75" customHeight="1">
      <c r="A180" s="22">
        <v>5</v>
      </c>
      <c r="B180" s="22"/>
      <c r="C180" s="40" t="e">
        <f t="shared" si="10"/>
        <v>#N/A</v>
      </c>
      <c r="D180" s="40" t="e">
        <f t="shared" si="11"/>
        <v>#N/A</v>
      </c>
      <c r="G180" s="24"/>
      <c r="J180">
        <v>5</v>
      </c>
      <c r="K180" t="s">
        <v>381</v>
      </c>
      <c r="L180" s="55" t="s">
        <v>21</v>
      </c>
    </row>
    <row r="181" spans="1:12" ht="12.75" customHeight="1">
      <c r="A181" s="22">
        <v>6</v>
      </c>
      <c r="B181" s="22"/>
      <c r="C181" s="40" t="e">
        <f t="shared" si="10"/>
        <v>#N/A</v>
      </c>
      <c r="D181" s="40" t="e">
        <f t="shared" si="11"/>
        <v>#N/A</v>
      </c>
      <c r="G181" s="24"/>
      <c r="J181">
        <v>6</v>
      </c>
      <c r="K181" t="s">
        <v>382</v>
      </c>
      <c r="L181" s="55" t="s">
        <v>23</v>
      </c>
    </row>
    <row r="182" spans="1:12" ht="12.75" customHeight="1">
      <c r="A182" s="22">
        <v>7</v>
      </c>
      <c r="B182" s="22"/>
      <c r="C182" s="40" t="e">
        <f t="shared" si="10"/>
        <v>#N/A</v>
      </c>
      <c r="D182" s="40" t="e">
        <f t="shared" si="11"/>
        <v>#N/A</v>
      </c>
      <c r="G182" s="24"/>
      <c r="J182">
        <v>7</v>
      </c>
      <c r="K182" t="s">
        <v>383</v>
      </c>
      <c r="L182" s="55" t="s">
        <v>24</v>
      </c>
    </row>
    <row r="183" spans="1:12" ht="12.75" customHeight="1">
      <c r="A183" s="22">
        <v>8</v>
      </c>
      <c r="B183" s="22"/>
      <c r="C183" s="40" t="e">
        <f t="shared" si="10"/>
        <v>#N/A</v>
      </c>
      <c r="D183" s="40" t="e">
        <f t="shared" si="11"/>
        <v>#N/A</v>
      </c>
      <c r="G183" s="24"/>
      <c r="J183">
        <v>8</v>
      </c>
      <c r="K183" t="s">
        <v>384</v>
      </c>
      <c r="L183" s="55" t="s">
        <v>71</v>
      </c>
    </row>
    <row r="184" spans="1:12" ht="12.75" customHeight="1">
      <c r="A184" s="57" t="s">
        <v>4</v>
      </c>
      <c r="B184" s="57"/>
      <c r="C184" s="41" t="s">
        <v>2</v>
      </c>
      <c r="D184" s="40" t="e">
        <f t="shared" si="11"/>
        <v>#N/A</v>
      </c>
      <c r="F184" s="27" t="s">
        <v>3</v>
      </c>
      <c r="G184" s="24"/>
      <c r="J184">
        <v>9</v>
      </c>
      <c r="K184" t="s">
        <v>739</v>
      </c>
      <c r="L184" s="55" t="s">
        <v>25</v>
      </c>
    </row>
    <row r="185" spans="1:12" ht="12.75" customHeight="1">
      <c r="A185" s="22">
        <v>1</v>
      </c>
      <c r="B185" s="22"/>
      <c r="C185" s="40" t="e">
        <f t="shared" si="10"/>
        <v>#N/A</v>
      </c>
      <c r="D185" s="40" t="e">
        <f t="shared" si="11"/>
        <v>#N/A</v>
      </c>
      <c r="G185" s="24"/>
      <c r="J185">
        <v>10</v>
      </c>
      <c r="K185" t="s">
        <v>385</v>
      </c>
      <c r="L185" s="55" t="s">
        <v>26</v>
      </c>
    </row>
    <row r="186" spans="1:12" ht="12.75" customHeight="1">
      <c r="A186" s="22">
        <v>2</v>
      </c>
      <c r="B186" s="22"/>
      <c r="C186" s="40" t="e">
        <f t="shared" si="10"/>
        <v>#N/A</v>
      </c>
      <c r="D186" s="40" t="e">
        <f t="shared" si="11"/>
        <v>#N/A</v>
      </c>
      <c r="G186" s="24"/>
      <c r="J186" s="74">
        <v>11</v>
      </c>
      <c r="K186" s="74" t="s">
        <v>723</v>
      </c>
      <c r="L186" s="55" t="s">
        <v>72</v>
      </c>
    </row>
    <row r="187" spans="1:12" ht="12.75" customHeight="1">
      <c r="A187" s="22">
        <v>3</v>
      </c>
      <c r="B187" s="22"/>
      <c r="C187" s="40" t="e">
        <f t="shared" si="10"/>
        <v>#N/A</v>
      </c>
      <c r="D187" s="40" t="e">
        <f t="shared" si="11"/>
        <v>#N/A</v>
      </c>
      <c r="G187" s="24"/>
      <c r="J187">
        <v>12</v>
      </c>
      <c r="K187" t="s">
        <v>386</v>
      </c>
      <c r="L187" s="55" t="s">
        <v>27</v>
      </c>
    </row>
    <row r="188" spans="1:12" ht="12.75" customHeight="1">
      <c r="A188" s="22">
        <v>4</v>
      </c>
      <c r="B188" s="22"/>
      <c r="C188" s="40" t="e">
        <f t="shared" si="10"/>
        <v>#N/A</v>
      </c>
      <c r="D188" s="40" t="e">
        <f t="shared" si="11"/>
        <v>#N/A</v>
      </c>
      <c r="G188" s="24"/>
      <c r="J188">
        <v>13</v>
      </c>
      <c r="K188"/>
      <c r="L188" s="55" t="s">
        <v>73</v>
      </c>
    </row>
    <row r="189" spans="1:12" ht="12.75" customHeight="1">
      <c r="A189" s="22">
        <v>5</v>
      </c>
      <c r="B189" s="22"/>
      <c r="C189" s="40" t="e">
        <f t="shared" si="10"/>
        <v>#N/A</v>
      </c>
      <c r="D189" s="40" t="e">
        <f t="shared" si="11"/>
        <v>#N/A</v>
      </c>
      <c r="G189" s="24"/>
      <c r="J189">
        <v>14</v>
      </c>
      <c r="K189"/>
      <c r="L189" s="55" t="s">
        <v>29</v>
      </c>
    </row>
    <row r="190" spans="1:13" ht="12.75" customHeight="1">
      <c r="A190" s="22">
        <v>6</v>
      </c>
      <c r="B190" s="22"/>
      <c r="C190" s="40" t="e">
        <f t="shared" si="10"/>
        <v>#N/A</v>
      </c>
      <c r="D190" s="40" t="e">
        <f t="shared" si="11"/>
        <v>#N/A</v>
      </c>
      <c r="G190" s="24"/>
      <c r="J190">
        <v>15</v>
      </c>
      <c r="K190" t="s">
        <v>753</v>
      </c>
      <c r="L190" s="55" t="s">
        <v>30</v>
      </c>
      <c r="M190" s="21"/>
    </row>
    <row r="191" spans="1:13" ht="12.75" customHeight="1">
      <c r="A191" s="22">
        <v>7</v>
      </c>
      <c r="B191" s="22"/>
      <c r="C191" s="40" t="e">
        <f t="shared" si="10"/>
        <v>#N/A</v>
      </c>
      <c r="D191" s="40" t="e">
        <f t="shared" si="11"/>
        <v>#N/A</v>
      </c>
      <c r="G191" s="24"/>
      <c r="J191">
        <v>16</v>
      </c>
      <c r="K191" t="s">
        <v>387</v>
      </c>
      <c r="L191" s="55" t="s">
        <v>31</v>
      </c>
      <c r="M191" s="21"/>
    </row>
    <row r="192" spans="1:13" ht="12.75" customHeight="1">
      <c r="A192" s="22">
        <v>8</v>
      </c>
      <c r="B192" s="22"/>
      <c r="C192" s="40" t="e">
        <f t="shared" si="10"/>
        <v>#N/A</v>
      </c>
      <c r="D192" s="40" t="e">
        <f t="shared" si="11"/>
        <v>#N/A</v>
      </c>
      <c r="G192" s="24"/>
      <c r="J192" s="24"/>
      <c r="K192" s="21"/>
      <c r="L192" s="21"/>
      <c r="M192" s="21"/>
    </row>
    <row r="193" spans="1:12" ht="12.75" customHeight="1">
      <c r="A193" s="57" t="s">
        <v>5</v>
      </c>
      <c r="B193" s="57"/>
      <c r="C193" s="41" t="s">
        <v>2</v>
      </c>
      <c r="D193" s="40"/>
      <c r="F193" s="27" t="s">
        <v>3</v>
      </c>
      <c r="G193" s="24"/>
      <c r="K193" s="49"/>
      <c r="L193" s="51"/>
    </row>
    <row r="194" spans="1:11" ht="12.75" customHeight="1">
      <c r="A194" s="22">
        <v>1</v>
      </c>
      <c r="B194" s="22"/>
      <c r="C194" s="40" t="e">
        <f t="shared" si="10"/>
        <v>#N/A</v>
      </c>
      <c r="D194" s="40" t="e">
        <f t="shared" si="11"/>
        <v>#N/A</v>
      </c>
      <c r="G194" s="24"/>
      <c r="K194" s="51"/>
    </row>
    <row r="195" spans="1:7" ht="12">
      <c r="A195" s="22">
        <v>2</v>
      </c>
      <c r="B195" s="22"/>
      <c r="C195" s="40" t="e">
        <f t="shared" si="10"/>
        <v>#N/A</v>
      </c>
      <c r="D195" s="40" t="e">
        <f t="shared" si="11"/>
        <v>#N/A</v>
      </c>
      <c r="G195" s="24"/>
    </row>
    <row r="196" spans="1:7" ht="12">
      <c r="A196" s="22">
        <v>3</v>
      </c>
      <c r="B196" s="22"/>
      <c r="C196" s="40" t="e">
        <f t="shared" si="10"/>
        <v>#N/A</v>
      </c>
      <c r="D196" s="40" t="e">
        <f t="shared" si="11"/>
        <v>#N/A</v>
      </c>
      <c r="G196" s="24"/>
    </row>
    <row r="197" spans="1:7" ht="12">
      <c r="A197" s="22">
        <v>4</v>
      </c>
      <c r="B197" s="22"/>
      <c r="C197" s="40" t="e">
        <f t="shared" si="10"/>
        <v>#N/A</v>
      </c>
      <c r="D197" s="40" t="e">
        <f t="shared" si="11"/>
        <v>#N/A</v>
      </c>
      <c r="G197" s="24"/>
    </row>
    <row r="198" spans="1:7" ht="12">
      <c r="A198" s="22">
        <v>5</v>
      </c>
      <c r="B198" s="22"/>
      <c r="C198" s="40" t="e">
        <f t="shared" si="10"/>
        <v>#N/A</v>
      </c>
      <c r="D198" s="40" t="e">
        <f t="shared" si="11"/>
        <v>#N/A</v>
      </c>
      <c r="G198" s="24"/>
    </row>
    <row r="199" spans="1:7" ht="12">
      <c r="A199" s="22">
        <v>6</v>
      </c>
      <c r="B199" s="22"/>
      <c r="C199" s="40" t="e">
        <f t="shared" si="10"/>
        <v>#N/A</v>
      </c>
      <c r="D199" s="40" t="e">
        <f t="shared" si="11"/>
        <v>#N/A</v>
      </c>
      <c r="G199" s="24"/>
    </row>
    <row r="200" spans="1:7" ht="12">
      <c r="A200" s="22">
        <v>7</v>
      </c>
      <c r="B200" s="22"/>
      <c r="C200" s="40" t="e">
        <f t="shared" si="10"/>
        <v>#N/A</v>
      </c>
      <c r="D200" s="40" t="e">
        <f t="shared" si="11"/>
        <v>#N/A</v>
      </c>
      <c r="G200" s="24"/>
    </row>
    <row r="201" spans="1:7" ht="12">
      <c r="A201" s="22">
        <v>8</v>
      </c>
      <c r="B201" s="22"/>
      <c r="C201" s="40" t="e">
        <f t="shared" si="10"/>
        <v>#N/A</v>
      </c>
      <c r="D201" s="40" t="e">
        <f t="shared" si="11"/>
        <v>#N/A</v>
      </c>
      <c r="G201" s="24"/>
    </row>
    <row r="202" spans="1:7" ht="12">
      <c r="A202" s="57" t="s">
        <v>6</v>
      </c>
      <c r="B202" s="57"/>
      <c r="C202" s="41">
        <v>0.4</v>
      </c>
      <c r="D202" s="40"/>
      <c r="G202" s="24"/>
    </row>
    <row r="203" spans="1:7" ht="12">
      <c r="A203" s="22">
        <v>1</v>
      </c>
      <c r="B203" s="22">
        <v>15</v>
      </c>
      <c r="C203" s="40" t="str">
        <f t="shared" si="10"/>
        <v>Rushane Thomas</v>
      </c>
      <c r="D203" s="40" t="str">
        <f t="shared" si="11"/>
        <v>Surrey</v>
      </c>
      <c r="E203" s="12" t="s">
        <v>882</v>
      </c>
      <c r="G203" s="24"/>
    </row>
    <row r="204" spans="1:7" ht="12">
      <c r="A204" s="22">
        <v>2</v>
      </c>
      <c r="B204" s="22">
        <v>11</v>
      </c>
      <c r="C204" s="40" t="str">
        <f t="shared" si="10"/>
        <v>Jack Kirby</v>
      </c>
      <c r="D204" s="40" t="str">
        <f t="shared" si="11"/>
        <v>Middx</v>
      </c>
      <c r="E204" s="12" t="s">
        <v>883</v>
      </c>
      <c r="G204" s="24"/>
    </row>
    <row r="205" spans="1:7" ht="12">
      <c r="A205" s="22">
        <v>3</v>
      </c>
      <c r="B205" s="22">
        <v>7</v>
      </c>
      <c r="C205" s="40" t="str">
        <f t="shared" si="10"/>
        <v>Robbie Clarricoats</v>
      </c>
      <c r="D205" s="40" t="str">
        <f t="shared" si="11"/>
        <v>Essex</v>
      </c>
      <c r="E205" s="12" t="s">
        <v>884</v>
      </c>
      <c r="G205" s="24"/>
    </row>
    <row r="206" spans="1:7" ht="12">
      <c r="A206" s="22">
        <v>4</v>
      </c>
      <c r="B206" s="22">
        <v>8</v>
      </c>
      <c r="C206" s="40" t="str">
        <f t="shared" si="10"/>
        <v>Tobin Hatton-Brown</v>
      </c>
      <c r="D206" s="40" t="str">
        <f t="shared" si="11"/>
        <v>Hants</v>
      </c>
      <c r="E206" s="12" t="s">
        <v>885</v>
      </c>
      <c r="G206" s="24"/>
    </row>
    <row r="207" spans="1:7" ht="12">
      <c r="A207" s="22">
        <v>5</v>
      </c>
      <c r="B207" s="22">
        <v>10</v>
      </c>
      <c r="C207" s="40" t="str">
        <f t="shared" si="10"/>
        <v>Jack Parris</v>
      </c>
      <c r="D207" s="40" t="str">
        <f t="shared" si="11"/>
        <v>Kent</v>
      </c>
      <c r="E207" s="12" t="s">
        <v>886</v>
      </c>
      <c r="G207" s="24"/>
    </row>
    <row r="208" spans="1:7" ht="12">
      <c r="A208" s="22">
        <v>6</v>
      </c>
      <c r="B208" s="22">
        <v>9</v>
      </c>
      <c r="C208" s="40" t="str">
        <f t="shared" si="10"/>
        <v>Matthew Hall</v>
      </c>
      <c r="D208" s="40" t="str">
        <f t="shared" si="11"/>
        <v>Herts</v>
      </c>
      <c r="E208" s="12" t="s">
        <v>887</v>
      </c>
      <c r="G208" s="24"/>
    </row>
    <row r="209" spans="1:7" ht="12">
      <c r="A209" s="22"/>
      <c r="B209" s="22"/>
      <c r="C209" s="40"/>
      <c r="D209" s="40"/>
      <c r="G209" s="24"/>
    </row>
    <row r="210" spans="1:7" ht="12">
      <c r="A210" s="58"/>
      <c r="B210" s="58"/>
      <c r="C210" s="40"/>
      <c r="D210" s="40"/>
      <c r="E210" s="15"/>
      <c r="F210" s="32"/>
      <c r="G210" s="24"/>
    </row>
    <row r="211" spans="1:6" ht="12.75" thickBot="1">
      <c r="A211" s="60"/>
      <c r="B211" s="60"/>
      <c r="C211" s="30"/>
      <c r="D211" s="30"/>
      <c r="E211" s="16"/>
      <c r="F211" s="30"/>
    </row>
    <row r="213" spans="1:12" s="34" customFormat="1" ht="12">
      <c r="A213" s="56" t="s">
        <v>58</v>
      </c>
      <c r="B213" s="56"/>
      <c r="C213" s="33"/>
      <c r="D213" s="34" t="s">
        <v>78</v>
      </c>
      <c r="G213" s="33"/>
      <c r="J213" s="54"/>
      <c r="K213" s="54"/>
      <c r="L213" s="54"/>
    </row>
    <row r="214" spans="1:13" ht="12">
      <c r="A214" s="57" t="s">
        <v>1</v>
      </c>
      <c r="B214" s="57"/>
      <c r="C214" s="12"/>
      <c r="D214" s="12"/>
      <c r="E214" s="12"/>
      <c r="F214" s="28" t="s">
        <v>3</v>
      </c>
      <c r="M214" s="57"/>
    </row>
    <row r="215" spans="1:15" ht="12">
      <c r="A215" s="22">
        <v>1</v>
      </c>
      <c r="B215" s="22"/>
      <c r="C215" s="40" t="e">
        <f>VLOOKUP($B215,$J$215:$L$230,2,FALSE)</f>
        <v>#N/A</v>
      </c>
      <c r="D215" s="40" t="e">
        <f>VLOOKUP($B215,$J$215:$L$230,3,FALSE)</f>
        <v>#N/A</v>
      </c>
      <c r="G215" s="24"/>
      <c r="J215">
        <v>1</v>
      </c>
      <c r="K215"/>
      <c r="L215" s="55" t="s">
        <v>17</v>
      </c>
      <c r="M215" s="22"/>
      <c r="N215" s="22"/>
      <c r="O215" s="22"/>
    </row>
    <row r="216" spans="1:15" ht="12">
      <c r="A216" s="22">
        <v>2</v>
      </c>
      <c r="B216" s="22"/>
      <c r="C216" s="40" t="e">
        <f aca="true" t="shared" si="12" ref="C216:C249">VLOOKUP($B216,$J$215:$L$230,2,FALSE)</f>
        <v>#N/A</v>
      </c>
      <c r="D216" s="40" t="e">
        <f aca="true" t="shared" si="13" ref="D216:D249">VLOOKUP($B216,$J$215:$L$230,3,FALSE)</f>
        <v>#N/A</v>
      </c>
      <c r="G216" s="24"/>
      <c r="J216">
        <v>2</v>
      </c>
      <c r="K216"/>
      <c r="L216" s="55" t="s">
        <v>18</v>
      </c>
      <c r="M216" s="22"/>
      <c r="N216" s="22"/>
      <c r="O216" s="22"/>
    </row>
    <row r="217" spans="1:15" ht="12">
      <c r="A217" s="22">
        <v>3</v>
      </c>
      <c r="B217" s="22"/>
      <c r="C217" s="40" t="e">
        <f t="shared" si="12"/>
        <v>#N/A</v>
      </c>
      <c r="D217" s="40" t="e">
        <f t="shared" si="13"/>
        <v>#N/A</v>
      </c>
      <c r="G217" s="24"/>
      <c r="J217">
        <v>3</v>
      </c>
      <c r="K217"/>
      <c r="L217" s="55" t="s">
        <v>19</v>
      </c>
      <c r="M217" s="22"/>
      <c r="N217" s="22"/>
      <c r="O217" s="22"/>
    </row>
    <row r="218" spans="1:15" ht="12">
      <c r="A218" s="22">
        <v>4</v>
      </c>
      <c r="B218" s="22"/>
      <c r="C218" s="40" t="e">
        <f t="shared" si="12"/>
        <v>#N/A</v>
      </c>
      <c r="D218" s="40" t="e">
        <f t="shared" si="13"/>
        <v>#N/A</v>
      </c>
      <c r="G218" s="24"/>
      <c r="J218">
        <v>4</v>
      </c>
      <c r="K218" t="s">
        <v>388</v>
      </c>
      <c r="L218" s="55" t="s">
        <v>20</v>
      </c>
      <c r="M218" s="22"/>
      <c r="N218" s="22"/>
      <c r="O218" s="22"/>
    </row>
    <row r="219" spans="1:15" ht="12">
      <c r="A219" s="22">
        <v>5</v>
      </c>
      <c r="B219" s="22"/>
      <c r="C219" s="40" t="e">
        <f t="shared" si="12"/>
        <v>#N/A</v>
      </c>
      <c r="D219" s="40" t="e">
        <f t="shared" si="13"/>
        <v>#N/A</v>
      </c>
      <c r="G219" s="24"/>
      <c r="J219">
        <v>5</v>
      </c>
      <c r="K219" t="s">
        <v>381</v>
      </c>
      <c r="L219" s="55" t="s">
        <v>21</v>
      </c>
      <c r="M219" s="22"/>
      <c r="N219" s="22"/>
      <c r="O219" s="22"/>
    </row>
    <row r="220" spans="1:15" ht="12">
      <c r="A220" s="22">
        <v>6</v>
      </c>
      <c r="B220" s="22"/>
      <c r="C220" s="40" t="e">
        <f t="shared" si="12"/>
        <v>#N/A</v>
      </c>
      <c r="D220" s="40" t="e">
        <f t="shared" si="13"/>
        <v>#N/A</v>
      </c>
      <c r="G220" s="24"/>
      <c r="J220">
        <v>6</v>
      </c>
      <c r="K220" t="s">
        <v>389</v>
      </c>
      <c r="L220" s="55" t="s">
        <v>23</v>
      </c>
      <c r="M220" s="22"/>
      <c r="N220" s="22"/>
      <c r="O220" s="22"/>
    </row>
    <row r="221" spans="1:15" ht="12">
      <c r="A221" s="22">
        <v>7</v>
      </c>
      <c r="B221" s="22"/>
      <c r="C221" s="40" t="e">
        <f t="shared" si="12"/>
        <v>#N/A</v>
      </c>
      <c r="D221" s="40" t="e">
        <f t="shared" si="13"/>
        <v>#N/A</v>
      </c>
      <c r="G221" s="24"/>
      <c r="J221">
        <v>7</v>
      </c>
      <c r="K221" t="s">
        <v>390</v>
      </c>
      <c r="L221" s="55" t="s">
        <v>24</v>
      </c>
      <c r="M221" s="22"/>
      <c r="N221" s="22"/>
      <c r="O221" s="22"/>
    </row>
    <row r="222" spans="1:15" ht="12">
      <c r="A222" s="22">
        <v>8</v>
      </c>
      <c r="B222" s="22"/>
      <c r="C222" s="40" t="e">
        <f t="shared" si="12"/>
        <v>#N/A</v>
      </c>
      <c r="D222" s="40" t="e">
        <f t="shared" si="13"/>
        <v>#N/A</v>
      </c>
      <c r="G222" s="24"/>
      <c r="J222">
        <v>8</v>
      </c>
      <c r="K222" t="s">
        <v>391</v>
      </c>
      <c r="L222" s="55" t="s">
        <v>71</v>
      </c>
      <c r="M222" s="22"/>
      <c r="N222" s="22"/>
      <c r="O222" s="22"/>
    </row>
    <row r="223" spans="1:15" ht="12">
      <c r="A223" s="57" t="s">
        <v>4</v>
      </c>
      <c r="B223" s="57"/>
      <c r="C223" s="40" t="e">
        <f t="shared" si="12"/>
        <v>#N/A</v>
      </c>
      <c r="D223" s="40" t="e">
        <f t="shared" si="13"/>
        <v>#N/A</v>
      </c>
      <c r="F223" s="27" t="s">
        <v>3</v>
      </c>
      <c r="G223" s="24"/>
      <c r="J223">
        <v>9</v>
      </c>
      <c r="K223" t="s">
        <v>740</v>
      </c>
      <c r="L223" s="55" t="s">
        <v>25</v>
      </c>
      <c r="M223" s="22"/>
      <c r="N223" s="22"/>
      <c r="O223" s="22"/>
    </row>
    <row r="224" spans="1:15" ht="12">
      <c r="A224" s="22">
        <v>1</v>
      </c>
      <c r="B224" s="22"/>
      <c r="C224" s="40" t="e">
        <f t="shared" si="12"/>
        <v>#N/A</v>
      </c>
      <c r="D224" s="40" t="e">
        <f t="shared" si="13"/>
        <v>#N/A</v>
      </c>
      <c r="G224" s="24"/>
      <c r="J224">
        <v>10</v>
      </c>
      <c r="K224" t="s">
        <v>392</v>
      </c>
      <c r="L224" s="55" t="s">
        <v>26</v>
      </c>
      <c r="M224" s="22"/>
      <c r="N224" s="22"/>
      <c r="O224" s="22"/>
    </row>
    <row r="225" spans="1:15" ht="13.5">
      <c r="A225" s="22">
        <v>2</v>
      </c>
      <c r="B225" s="22"/>
      <c r="C225" s="40" t="e">
        <f t="shared" si="12"/>
        <v>#N/A</v>
      </c>
      <c r="D225" s="40" t="e">
        <f t="shared" si="13"/>
        <v>#N/A</v>
      </c>
      <c r="G225" s="24"/>
      <c r="J225" s="74">
        <v>11</v>
      </c>
      <c r="K225" s="74" t="s">
        <v>762</v>
      </c>
      <c r="L225" s="55" t="s">
        <v>72</v>
      </c>
      <c r="M225" s="22"/>
      <c r="N225" s="22"/>
      <c r="O225" s="22"/>
    </row>
    <row r="226" spans="1:15" ht="12">
      <c r="A226" s="22">
        <v>3</v>
      </c>
      <c r="B226" s="22"/>
      <c r="C226" s="40" t="e">
        <f t="shared" si="12"/>
        <v>#N/A</v>
      </c>
      <c r="D226" s="40" t="e">
        <f t="shared" si="13"/>
        <v>#N/A</v>
      </c>
      <c r="G226" s="24"/>
      <c r="J226">
        <v>12</v>
      </c>
      <c r="K226" t="s">
        <v>386</v>
      </c>
      <c r="L226" s="55" t="s">
        <v>27</v>
      </c>
      <c r="M226" s="22"/>
      <c r="N226" s="22"/>
      <c r="O226" s="22"/>
    </row>
    <row r="227" spans="1:15" ht="12">
      <c r="A227" s="22">
        <v>4</v>
      </c>
      <c r="B227" s="22"/>
      <c r="C227" s="40" t="e">
        <f t="shared" si="12"/>
        <v>#N/A</v>
      </c>
      <c r="D227" s="40" t="e">
        <f t="shared" si="13"/>
        <v>#N/A</v>
      </c>
      <c r="G227" s="24"/>
      <c r="J227">
        <v>13</v>
      </c>
      <c r="K227"/>
      <c r="L227" s="55" t="s">
        <v>73</v>
      </c>
      <c r="M227" s="22"/>
      <c r="N227" s="22"/>
      <c r="O227" s="22"/>
    </row>
    <row r="228" spans="1:15" ht="12">
      <c r="A228" s="22">
        <v>5</v>
      </c>
      <c r="B228" s="22"/>
      <c r="C228" s="40" t="e">
        <f t="shared" si="12"/>
        <v>#N/A</v>
      </c>
      <c r="D228" s="40" t="e">
        <f t="shared" si="13"/>
        <v>#N/A</v>
      </c>
      <c r="G228" s="24"/>
      <c r="J228">
        <v>14</v>
      </c>
      <c r="K228"/>
      <c r="L228" s="55" t="s">
        <v>29</v>
      </c>
      <c r="M228" s="22"/>
      <c r="N228" s="22"/>
      <c r="O228" s="22"/>
    </row>
    <row r="229" spans="1:13" ht="12">
      <c r="A229" s="22">
        <v>6</v>
      </c>
      <c r="B229" s="22"/>
      <c r="C229" s="40" t="e">
        <f t="shared" si="12"/>
        <v>#N/A</v>
      </c>
      <c r="D229" s="40" t="e">
        <f t="shared" si="13"/>
        <v>#N/A</v>
      </c>
      <c r="G229" s="24"/>
      <c r="J229">
        <v>15</v>
      </c>
      <c r="K229" t="s">
        <v>754</v>
      </c>
      <c r="L229" s="55" t="s">
        <v>30</v>
      </c>
      <c r="M229" s="21"/>
    </row>
    <row r="230" spans="1:13" ht="12">
      <c r="A230" s="22">
        <v>7</v>
      </c>
      <c r="B230" s="22"/>
      <c r="C230" s="40" t="e">
        <f t="shared" si="12"/>
        <v>#N/A</v>
      </c>
      <c r="D230" s="40" t="e">
        <f t="shared" si="13"/>
        <v>#N/A</v>
      </c>
      <c r="G230" s="24"/>
      <c r="J230">
        <v>16</v>
      </c>
      <c r="K230" t="s">
        <v>393</v>
      </c>
      <c r="L230" s="55" t="s">
        <v>31</v>
      </c>
      <c r="M230" s="21"/>
    </row>
    <row r="231" spans="1:13" ht="12">
      <c r="A231" s="22">
        <v>8</v>
      </c>
      <c r="B231" s="22"/>
      <c r="C231" s="40" t="e">
        <f t="shared" si="12"/>
        <v>#N/A</v>
      </c>
      <c r="D231" s="40" t="e">
        <f t="shared" si="13"/>
        <v>#N/A</v>
      </c>
      <c r="G231" s="24"/>
      <c r="J231" s="22"/>
      <c r="K231" s="22"/>
      <c r="L231" s="22"/>
      <c r="M231" s="21"/>
    </row>
    <row r="232" spans="1:13" ht="12">
      <c r="A232" s="57"/>
      <c r="B232" s="57"/>
      <c r="C232" s="40"/>
      <c r="D232" s="40"/>
      <c r="G232" s="24"/>
      <c r="J232" s="22"/>
      <c r="K232" s="22"/>
      <c r="L232" s="22"/>
      <c r="M232" s="21"/>
    </row>
    <row r="233" spans="1:13" ht="12">
      <c r="A233" s="22"/>
      <c r="B233" s="22"/>
      <c r="C233" s="40"/>
      <c r="D233" s="40"/>
      <c r="G233" s="24"/>
      <c r="J233" s="22"/>
      <c r="K233" s="22"/>
      <c r="L233" s="22"/>
      <c r="M233" s="21"/>
    </row>
    <row r="234" spans="1:13" ht="12">
      <c r="A234" s="22"/>
      <c r="B234" s="22"/>
      <c r="C234" s="40"/>
      <c r="D234" s="40"/>
      <c r="G234" s="24"/>
      <c r="J234" s="24"/>
      <c r="K234" s="21"/>
      <c r="L234" s="21"/>
      <c r="M234" s="21"/>
    </row>
    <row r="235" spans="1:13" ht="12">
      <c r="A235" s="22"/>
      <c r="B235" s="22"/>
      <c r="C235" s="40"/>
      <c r="D235" s="40"/>
      <c r="G235" s="24"/>
      <c r="J235" s="24"/>
      <c r="K235" s="21"/>
      <c r="L235" s="21"/>
      <c r="M235" s="21"/>
    </row>
    <row r="236" spans="1:13" ht="12">
      <c r="A236" s="22"/>
      <c r="B236" s="22"/>
      <c r="C236" s="40"/>
      <c r="D236" s="40"/>
      <c r="G236" s="24"/>
      <c r="J236" s="24"/>
      <c r="K236" s="21"/>
      <c r="L236" s="21"/>
      <c r="M236" s="21"/>
    </row>
    <row r="237" spans="1:13" ht="12">
      <c r="A237" s="22"/>
      <c r="B237" s="22"/>
      <c r="C237" s="40"/>
      <c r="D237" s="40"/>
      <c r="G237" s="24"/>
      <c r="J237" s="24"/>
      <c r="K237" s="21"/>
      <c r="L237" s="21"/>
      <c r="M237" s="21"/>
    </row>
    <row r="238" spans="1:13" ht="12">
      <c r="A238" s="22"/>
      <c r="B238" s="22"/>
      <c r="C238" s="40"/>
      <c r="D238" s="40"/>
      <c r="G238" s="24"/>
      <c r="J238" s="24"/>
      <c r="K238" s="21"/>
      <c r="L238" s="21"/>
      <c r="M238" s="21"/>
    </row>
    <row r="239" spans="1:13" ht="12">
      <c r="A239" s="22"/>
      <c r="B239" s="22"/>
      <c r="C239" s="40"/>
      <c r="D239" s="40"/>
      <c r="G239" s="24"/>
      <c r="J239" s="24"/>
      <c r="K239" s="21"/>
      <c r="L239" s="21"/>
      <c r="M239" s="21"/>
    </row>
    <row r="240" spans="1:13" ht="12">
      <c r="A240" s="22"/>
      <c r="B240" s="22"/>
      <c r="C240" s="40"/>
      <c r="D240" s="40"/>
      <c r="G240" s="24"/>
      <c r="J240" s="24"/>
      <c r="K240" s="21"/>
      <c r="L240" s="21"/>
      <c r="M240" s="21"/>
    </row>
    <row r="241" spans="1:13" ht="12">
      <c r="A241" s="57" t="s">
        <v>6</v>
      </c>
      <c r="B241" s="57"/>
      <c r="C241" s="40"/>
      <c r="D241" s="40"/>
      <c r="G241" s="24"/>
      <c r="J241" s="24"/>
      <c r="K241" s="21"/>
      <c r="L241" s="21"/>
      <c r="M241" s="21"/>
    </row>
    <row r="242" spans="1:13" ht="12">
      <c r="A242" s="22">
        <v>1</v>
      </c>
      <c r="B242" s="22">
        <v>15</v>
      </c>
      <c r="C242" s="40" t="str">
        <f t="shared" si="12"/>
        <v>Chris Macalister</v>
      </c>
      <c r="D242" s="40" t="str">
        <f t="shared" si="13"/>
        <v>Surrey</v>
      </c>
      <c r="E242" s="12" t="s">
        <v>771</v>
      </c>
      <c r="G242" s="24"/>
      <c r="J242" s="24"/>
      <c r="K242" s="21"/>
      <c r="L242" s="21"/>
      <c r="M242" s="21"/>
    </row>
    <row r="243" spans="1:13" ht="12">
      <c r="A243" s="85">
        <v>2</v>
      </c>
      <c r="B243" s="85">
        <v>10</v>
      </c>
      <c r="C243" s="86" t="str">
        <f t="shared" si="12"/>
        <v>Lewis Church</v>
      </c>
      <c r="D243" s="86" t="str">
        <f t="shared" si="13"/>
        <v>Kent</v>
      </c>
      <c r="E243" s="89" t="s">
        <v>772</v>
      </c>
      <c r="G243" s="24"/>
      <c r="J243" s="24"/>
      <c r="K243" s="21"/>
      <c r="L243" s="21"/>
      <c r="M243" s="21"/>
    </row>
    <row r="244" spans="1:13" ht="12">
      <c r="A244" s="22">
        <v>3</v>
      </c>
      <c r="B244" s="22">
        <v>8</v>
      </c>
      <c r="C244" s="40" t="str">
        <f t="shared" si="12"/>
        <v>Jack Messenger</v>
      </c>
      <c r="D244" s="40" t="str">
        <f t="shared" si="13"/>
        <v>Hants</v>
      </c>
      <c r="E244" s="12" t="s">
        <v>773</v>
      </c>
      <c r="G244" s="24"/>
      <c r="J244" s="24"/>
      <c r="K244" s="21"/>
      <c r="L244" s="21"/>
      <c r="M244" s="21"/>
    </row>
    <row r="245" spans="1:13" ht="12">
      <c r="A245" s="22">
        <v>4</v>
      </c>
      <c r="B245" s="22">
        <v>4</v>
      </c>
      <c r="C245" s="40" t="str">
        <f t="shared" si="12"/>
        <v>Philip Wilson</v>
      </c>
      <c r="D245" s="40" t="str">
        <f t="shared" si="13"/>
        <v>Cambs</v>
      </c>
      <c r="E245" s="12" t="s">
        <v>774</v>
      </c>
      <c r="G245" s="24"/>
      <c r="J245" s="24"/>
      <c r="K245" s="21"/>
      <c r="L245" s="21"/>
      <c r="M245" s="21"/>
    </row>
    <row r="246" spans="1:13" ht="12">
      <c r="A246" s="22">
        <v>5</v>
      </c>
      <c r="B246" s="22">
        <v>16</v>
      </c>
      <c r="C246" s="40" t="str">
        <f t="shared" si="12"/>
        <v>Sam Cunningham</v>
      </c>
      <c r="D246" s="40" t="str">
        <f t="shared" si="13"/>
        <v>Sussex</v>
      </c>
      <c r="E246" s="12" t="s">
        <v>775</v>
      </c>
      <c r="G246" s="24"/>
      <c r="J246" s="24"/>
      <c r="K246" s="21"/>
      <c r="L246" s="21"/>
      <c r="M246" s="21"/>
    </row>
    <row r="247" spans="1:7" ht="12">
      <c r="A247" s="22">
        <v>6</v>
      </c>
      <c r="B247" s="22">
        <v>11</v>
      </c>
      <c r="C247" s="40" t="str">
        <f t="shared" si="12"/>
        <v>Jack Gradwell</v>
      </c>
      <c r="D247" s="40" t="str">
        <f t="shared" si="13"/>
        <v>Middx</v>
      </c>
      <c r="E247" s="12" t="s">
        <v>776</v>
      </c>
      <c r="G247" s="24"/>
    </row>
    <row r="248" spans="1:7" ht="12">
      <c r="A248" s="22">
        <v>7</v>
      </c>
      <c r="B248" s="22">
        <v>7</v>
      </c>
      <c r="C248" s="40" t="str">
        <f t="shared" si="12"/>
        <v>Alex O'Brien</v>
      </c>
      <c r="D248" s="40" t="str">
        <f t="shared" si="13"/>
        <v>Essex</v>
      </c>
      <c r="E248" s="12" t="s">
        <v>777</v>
      </c>
      <c r="G248" s="24"/>
    </row>
    <row r="249" spans="1:7" ht="12">
      <c r="A249" s="58">
        <v>8</v>
      </c>
      <c r="B249" s="58"/>
      <c r="C249" s="40" t="e">
        <f t="shared" si="12"/>
        <v>#N/A</v>
      </c>
      <c r="D249" s="40" t="e">
        <f t="shared" si="13"/>
        <v>#N/A</v>
      </c>
      <c r="E249" s="15"/>
      <c r="F249" s="32"/>
      <c r="G249" s="24"/>
    </row>
    <row r="250" spans="1:6" ht="12.75" thickBot="1">
      <c r="A250" s="60"/>
      <c r="B250" s="60"/>
      <c r="C250" s="30"/>
      <c r="D250" s="30"/>
      <c r="E250" s="16"/>
      <c r="F250" s="30"/>
    </row>
    <row r="252" spans="1:4" ht="12">
      <c r="A252" s="56" t="s">
        <v>102</v>
      </c>
      <c r="B252" s="56"/>
      <c r="D252" s="35" t="s">
        <v>146</v>
      </c>
    </row>
    <row r="253" spans="1:12" ht="12">
      <c r="A253" s="22">
        <v>1</v>
      </c>
      <c r="B253" s="22">
        <v>5</v>
      </c>
      <c r="C253" s="40" t="str">
        <f aca="true" t="shared" si="14" ref="C253:C260">VLOOKUP($B253,$J$253:$L$268,2,FALSE)</f>
        <v>Samuel Lane De Courtin</v>
      </c>
      <c r="D253" s="40" t="str">
        <f aca="true" t="shared" si="15" ref="D253:D260">VLOOKUP($B253,$J$253:$L$268,3,FALSE)</f>
        <v>Cornwall</v>
      </c>
      <c r="E253" s="12" t="s">
        <v>1060</v>
      </c>
      <c r="F253" s="28"/>
      <c r="J253">
        <v>1</v>
      </c>
      <c r="K253" t="s">
        <v>394</v>
      </c>
      <c r="L253" s="55" t="s">
        <v>17</v>
      </c>
    </row>
    <row r="254" spans="1:12" ht="12">
      <c r="A254" s="22">
        <v>2</v>
      </c>
      <c r="B254" s="22">
        <v>6</v>
      </c>
      <c r="C254" s="40" t="str">
        <f t="shared" si="14"/>
        <v>Joshua Nevin</v>
      </c>
      <c r="D254" s="40" t="str">
        <f t="shared" si="15"/>
        <v>Dorset</v>
      </c>
      <c r="E254" s="12" t="s">
        <v>1061</v>
      </c>
      <c r="F254" s="28"/>
      <c r="J254">
        <v>2</v>
      </c>
      <c r="K254" t="s">
        <v>395</v>
      </c>
      <c r="L254" s="55" t="s">
        <v>18</v>
      </c>
    </row>
    <row r="255" spans="1:12" ht="12">
      <c r="A255" s="22">
        <v>3</v>
      </c>
      <c r="B255" s="22">
        <v>7</v>
      </c>
      <c r="C255" s="40" t="str">
        <f t="shared" si="14"/>
        <v>Joseph Nourse</v>
      </c>
      <c r="D255" s="40" t="str">
        <f t="shared" si="15"/>
        <v>Essex</v>
      </c>
      <c r="E255" s="12" t="s">
        <v>1062</v>
      </c>
      <c r="F255" s="28"/>
      <c r="J255">
        <v>3</v>
      </c>
      <c r="K255" t="s">
        <v>396</v>
      </c>
      <c r="L255" s="55" t="s">
        <v>19</v>
      </c>
    </row>
    <row r="256" spans="1:12" ht="12">
      <c r="A256" s="85">
        <v>4</v>
      </c>
      <c r="B256" s="85">
        <v>10</v>
      </c>
      <c r="C256" s="86" t="str">
        <f t="shared" si="14"/>
        <v>Michal Ellis</v>
      </c>
      <c r="D256" s="86" t="str">
        <f t="shared" si="15"/>
        <v>Kent</v>
      </c>
      <c r="E256" s="89" t="s">
        <v>1063</v>
      </c>
      <c r="F256" s="28"/>
      <c r="J256">
        <v>4</v>
      </c>
      <c r="K256"/>
      <c r="L256" s="55" t="s">
        <v>20</v>
      </c>
    </row>
    <row r="257" spans="1:12" ht="12">
      <c r="A257" s="22">
        <v>5</v>
      </c>
      <c r="B257" s="22">
        <v>11</v>
      </c>
      <c r="C257" s="40" t="str">
        <f t="shared" si="14"/>
        <v>Dalton McGuigan</v>
      </c>
      <c r="D257" s="40" t="str">
        <f t="shared" si="15"/>
        <v>Middx</v>
      </c>
      <c r="E257" s="12" t="s">
        <v>1064</v>
      </c>
      <c r="F257" s="28"/>
      <c r="J257">
        <v>5</v>
      </c>
      <c r="K257" t="s">
        <v>397</v>
      </c>
      <c r="L257" s="55" t="s">
        <v>21</v>
      </c>
    </row>
    <row r="258" spans="1:12" ht="12">
      <c r="A258" s="22">
        <v>6</v>
      </c>
      <c r="B258" s="22">
        <v>15</v>
      </c>
      <c r="C258" s="40" t="str">
        <f t="shared" si="14"/>
        <v>Abel Tadesse</v>
      </c>
      <c r="D258" s="40" t="str">
        <f t="shared" si="15"/>
        <v>Surrey</v>
      </c>
      <c r="E258" s="12" t="s">
        <v>1065</v>
      </c>
      <c r="F258" s="28"/>
      <c r="J258">
        <v>6</v>
      </c>
      <c r="K258" t="s">
        <v>398</v>
      </c>
      <c r="L258" s="55" t="s">
        <v>23</v>
      </c>
    </row>
    <row r="259" spans="1:12" ht="12">
      <c r="A259" s="22">
        <v>7</v>
      </c>
      <c r="B259" s="22">
        <v>16</v>
      </c>
      <c r="C259" s="40" t="str">
        <f t="shared" si="14"/>
        <v>Patrick McManus</v>
      </c>
      <c r="D259" s="40" t="str">
        <f t="shared" si="15"/>
        <v>Sussex</v>
      </c>
      <c r="E259" s="12" t="s">
        <v>1066</v>
      </c>
      <c r="J259">
        <v>7</v>
      </c>
      <c r="K259" t="s">
        <v>399</v>
      </c>
      <c r="L259" s="55" t="s">
        <v>24</v>
      </c>
    </row>
    <row r="260" spans="1:12" ht="12">
      <c r="A260" s="22">
        <v>8</v>
      </c>
      <c r="B260" s="22">
        <v>9</v>
      </c>
      <c r="C260" s="40" t="str">
        <f t="shared" si="14"/>
        <v>Ben Clarke</v>
      </c>
      <c r="D260" s="40" t="str">
        <f t="shared" si="15"/>
        <v>Herts</v>
      </c>
      <c r="E260" s="12" t="s">
        <v>1067</v>
      </c>
      <c r="F260" s="28"/>
      <c r="J260">
        <v>8</v>
      </c>
      <c r="K260"/>
      <c r="L260" s="55" t="s">
        <v>71</v>
      </c>
    </row>
    <row r="261" spans="1:12" ht="12">
      <c r="A261" s="22"/>
      <c r="B261" s="22"/>
      <c r="C261" s="40"/>
      <c r="D261" s="40"/>
      <c r="E261" s="12"/>
      <c r="F261" s="28"/>
      <c r="J261">
        <v>9</v>
      </c>
      <c r="K261" t="s">
        <v>741</v>
      </c>
      <c r="L261" s="55" t="s">
        <v>25</v>
      </c>
    </row>
    <row r="262" spans="1:12" ht="12">
      <c r="A262" s="22"/>
      <c r="B262" s="22"/>
      <c r="C262" s="40"/>
      <c r="D262" s="40"/>
      <c r="E262" s="12"/>
      <c r="F262" s="28"/>
      <c r="J262">
        <v>10</v>
      </c>
      <c r="K262" s="75" t="s">
        <v>770</v>
      </c>
      <c r="L262" s="55" t="s">
        <v>26</v>
      </c>
    </row>
    <row r="263" spans="1:12" ht="13.5">
      <c r="A263" s="22"/>
      <c r="B263" s="22"/>
      <c r="C263" s="40"/>
      <c r="D263" s="40"/>
      <c r="E263" s="12"/>
      <c r="F263" s="28"/>
      <c r="J263" s="74">
        <v>11</v>
      </c>
      <c r="K263" s="74" t="s">
        <v>724</v>
      </c>
      <c r="L263" s="55" t="s">
        <v>72</v>
      </c>
    </row>
    <row r="264" spans="1:12" ht="12">
      <c r="A264" s="22"/>
      <c r="B264" s="22"/>
      <c r="C264" s="40"/>
      <c r="D264" s="40"/>
      <c r="E264" s="12"/>
      <c r="F264" s="28"/>
      <c r="J264">
        <v>12</v>
      </c>
      <c r="K264"/>
      <c r="L264" s="55" t="s">
        <v>27</v>
      </c>
    </row>
    <row r="265" spans="1:12" ht="12">
      <c r="A265" s="22"/>
      <c r="B265" s="22"/>
      <c r="C265" s="40"/>
      <c r="D265" s="40"/>
      <c r="E265" s="12"/>
      <c r="F265" s="28"/>
      <c r="J265">
        <v>13</v>
      </c>
      <c r="K265"/>
      <c r="L265" s="55" t="s">
        <v>73</v>
      </c>
    </row>
    <row r="266" spans="1:12" ht="12">
      <c r="A266" s="22"/>
      <c r="B266" s="22"/>
      <c r="C266" s="40"/>
      <c r="D266" s="40"/>
      <c r="E266" s="12"/>
      <c r="F266" s="28"/>
      <c r="J266">
        <v>14</v>
      </c>
      <c r="K266" t="s">
        <v>400</v>
      </c>
      <c r="L266" s="55" t="s">
        <v>29</v>
      </c>
    </row>
    <row r="267" spans="1:13" ht="12">
      <c r="A267" s="22"/>
      <c r="B267" s="22"/>
      <c r="C267" s="40"/>
      <c r="D267" s="40"/>
      <c r="E267" s="12"/>
      <c r="F267" s="28"/>
      <c r="J267">
        <v>15</v>
      </c>
      <c r="K267" t="s">
        <v>755</v>
      </c>
      <c r="L267" s="55" t="s">
        <v>30</v>
      </c>
      <c r="M267" s="21"/>
    </row>
    <row r="268" spans="1:13" ht="12">
      <c r="A268" s="22"/>
      <c r="B268" s="22"/>
      <c r="C268" s="40"/>
      <c r="D268" s="40"/>
      <c r="E268" s="12"/>
      <c r="F268" s="28"/>
      <c r="J268">
        <v>16</v>
      </c>
      <c r="K268" t="s">
        <v>401</v>
      </c>
      <c r="L268" s="55" t="s">
        <v>31</v>
      </c>
      <c r="M268" s="21"/>
    </row>
    <row r="269" spans="1:13" ht="12">
      <c r="A269" s="22"/>
      <c r="B269" s="22"/>
      <c r="C269" s="40"/>
      <c r="D269" s="40"/>
      <c r="E269" s="12"/>
      <c r="F269" s="28"/>
      <c r="J269" s="24"/>
      <c r="K269" s="21"/>
      <c r="L269" s="21"/>
      <c r="M269" s="21"/>
    </row>
    <row r="270" spans="1:6" ht="12.75" thickBot="1">
      <c r="A270" s="59"/>
      <c r="B270" s="59"/>
      <c r="C270" s="30"/>
      <c r="D270" s="30"/>
      <c r="E270" s="16"/>
      <c r="F270" s="30"/>
    </row>
  </sheetData>
  <sheetProtection/>
  <dataValidations count="1">
    <dataValidation type="list" allowBlank="1" showInputMessage="1" showErrorMessage="1" sqref="D172 D118 D79 D40 D152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S165"/>
  <sheetViews>
    <sheetView workbookViewId="0" topLeftCell="A86">
      <selection activeCell="A77" sqref="A77"/>
    </sheetView>
  </sheetViews>
  <sheetFormatPr defaultColWidth="9.140625" defaultRowHeight="12.75"/>
  <cols>
    <col min="1" max="2" width="5.00390625" style="21" customWidth="1"/>
    <col min="3" max="3" width="20.7109375" style="24" customWidth="1"/>
    <col min="4" max="4" width="8.7109375" style="24" customWidth="1"/>
    <col min="5" max="5" width="9.140625" style="14" customWidth="1"/>
    <col min="6" max="6" width="7.28125" style="17" customWidth="1"/>
    <col min="7" max="15" width="7.28125" style="21" customWidth="1"/>
    <col min="16" max="16" width="9.140625" style="21" customWidth="1"/>
    <col min="17" max="17" width="9.140625" style="54" customWidth="1"/>
    <col min="18" max="18" width="20.7109375" style="54" customWidth="1"/>
    <col min="19" max="19" width="9.140625" style="54" customWidth="1"/>
    <col min="20" max="16384" width="9.140625" style="21" customWidth="1"/>
  </cols>
  <sheetData>
    <row r="1" spans="1:2" ht="12">
      <c r="A1" s="56" t="s">
        <v>175</v>
      </c>
      <c r="B1" s="56"/>
    </row>
    <row r="2" spans="1:5" ht="12">
      <c r="A2" s="24" t="s">
        <v>69</v>
      </c>
      <c r="B2" s="24"/>
      <c r="C2" s="22" t="s">
        <v>74</v>
      </c>
      <c r="D2" s="24" t="s">
        <v>75</v>
      </c>
      <c r="E2" s="14" t="s">
        <v>76</v>
      </c>
    </row>
    <row r="3" spans="1:4" ht="12">
      <c r="A3" s="56" t="s">
        <v>11</v>
      </c>
      <c r="B3" s="56"/>
      <c r="D3" s="34" t="s">
        <v>92</v>
      </c>
    </row>
    <row r="4" spans="1:19" ht="12">
      <c r="A4" s="22">
        <v>1</v>
      </c>
      <c r="B4" s="55">
        <v>11</v>
      </c>
      <c r="C4" s="40" t="str">
        <f>VLOOKUP($B4,$Q$4:$S$22,2,FALSE)</f>
        <v>William Grimsey</v>
      </c>
      <c r="D4" s="40" t="str">
        <f>VLOOKUP($B4,$Q$4:$S$22,3,FALSE)</f>
        <v>Middx</v>
      </c>
      <c r="E4" s="55">
        <v>2.03</v>
      </c>
      <c r="F4" s="27"/>
      <c r="Q4">
        <v>1</v>
      </c>
      <c r="R4" t="s">
        <v>402</v>
      </c>
      <c r="S4" s="55" t="s">
        <v>17</v>
      </c>
    </row>
    <row r="5" spans="1:19" ht="12">
      <c r="A5" s="22">
        <v>2</v>
      </c>
      <c r="B5" s="55">
        <v>15</v>
      </c>
      <c r="C5" s="40" t="str">
        <f aca="true" t="shared" si="0" ref="C5:C18">VLOOKUP($B5,$Q$4:$S$22,2,FALSE)</f>
        <v>Tayo Andrews</v>
      </c>
      <c r="D5" s="40" t="str">
        <f aca="true" t="shared" si="1" ref="D5:D18">VLOOKUP($B5,$Q$4:$S$22,3,FALSE)</f>
        <v>Surrey</v>
      </c>
      <c r="E5" s="55">
        <v>1.95</v>
      </c>
      <c r="F5" s="27"/>
      <c r="Q5">
        <v>2</v>
      </c>
      <c r="R5" t="s">
        <v>403</v>
      </c>
      <c r="S5" s="55" t="s">
        <v>18</v>
      </c>
    </row>
    <row r="6" spans="1:19" ht="12">
      <c r="A6" s="22">
        <v>3</v>
      </c>
      <c r="B6" s="55">
        <v>8</v>
      </c>
      <c r="C6" s="40" t="str">
        <f t="shared" si="0"/>
        <v>JJ Crookes</v>
      </c>
      <c r="D6" s="40" t="str">
        <f t="shared" si="1"/>
        <v>Hants</v>
      </c>
      <c r="E6" s="55">
        <v>1.85</v>
      </c>
      <c r="F6" s="27"/>
      <c r="Q6">
        <v>3</v>
      </c>
      <c r="R6" t="s">
        <v>404</v>
      </c>
      <c r="S6" s="55" t="s">
        <v>19</v>
      </c>
    </row>
    <row r="7" spans="1:19" ht="12">
      <c r="A7" s="22" t="s">
        <v>1045</v>
      </c>
      <c r="B7" s="55">
        <v>2</v>
      </c>
      <c r="C7" s="40" t="str">
        <f t="shared" si="0"/>
        <v>Sam Hewitt</v>
      </c>
      <c r="D7" s="40" t="str">
        <f t="shared" si="1"/>
        <v>Berks</v>
      </c>
      <c r="E7" s="55">
        <v>1.85</v>
      </c>
      <c r="F7" s="27"/>
      <c r="Q7">
        <v>4</v>
      </c>
      <c r="R7" t="s">
        <v>405</v>
      </c>
      <c r="S7" s="55" t="s">
        <v>20</v>
      </c>
    </row>
    <row r="8" spans="1:19" ht="12">
      <c r="A8" s="22" t="s">
        <v>1045</v>
      </c>
      <c r="B8" s="55">
        <v>1</v>
      </c>
      <c r="C8" s="40" t="str">
        <f t="shared" si="0"/>
        <v>Josh Watson</v>
      </c>
      <c r="D8" s="40" t="str">
        <f t="shared" si="1"/>
        <v>Beds</v>
      </c>
      <c r="E8" s="55">
        <v>1.85</v>
      </c>
      <c r="F8" s="27"/>
      <c r="Q8">
        <v>5</v>
      </c>
      <c r="R8" t="s">
        <v>406</v>
      </c>
      <c r="S8" s="55" t="s">
        <v>21</v>
      </c>
    </row>
    <row r="9" spans="1:19" ht="12">
      <c r="A9" s="22" t="s">
        <v>1045</v>
      </c>
      <c r="B9" s="55">
        <v>14</v>
      </c>
      <c r="C9" s="40" t="str">
        <f t="shared" si="0"/>
        <v>Lawrence Taylor</v>
      </c>
      <c r="D9" s="40" t="str">
        <f t="shared" si="1"/>
        <v>Suffolk</v>
      </c>
      <c r="E9" s="55">
        <v>1.85</v>
      </c>
      <c r="F9" s="27"/>
      <c r="Q9">
        <v>6</v>
      </c>
      <c r="R9" t="s">
        <v>407</v>
      </c>
      <c r="S9" s="55" t="s">
        <v>23</v>
      </c>
    </row>
    <row r="10" spans="1:19" ht="12">
      <c r="A10" s="22">
        <v>7</v>
      </c>
      <c r="B10" s="55">
        <v>5</v>
      </c>
      <c r="C10" s="40" t="str">
        <f t="shared" si="0"/>
        <v>Sam Robins</v>
      </c>
      <c r="D10" s="40" t="str">
        <f t="shared" si="1"/>
        <v>Cornwall</v>
      </c>
      <c r="E10" s="55">
        <v>1.85</v>
      </c>
      <c r="F10" s="27"/>
      <c r="Q10">
        <v>7</v>
      </c>
      <c r="R10" t="s">
        <v>408</v>
      </c>
      <c r="S10" s="55" t="s">
        <v>24</v>
      </c>
    </row>
    <row r="11" spans="1:19" ht="12">
      <c r="A11" s="22">
        <v>8</v>
      </c>
      <c r="B11" s="55">
        <v>10</v>
      </c>
      <c r="C11" s="40" t="str">
        <f t="shared" si="0"/>
        <v>Mason Doyle</v>
      </c>
      <c r="D11" s="40" t="str">
        <f t="shared" si="1"/>
        <v>Kent</v>
      </c>
      <c r="E11" s="55">
        <v>1.85</v>
      </c>
      <c r="F11" s="27"/>
      <c r="Q11">
        <v>8</v>
      </c>
      <c r="R11" t="s">
        <v>409</v>
      </c>
      <c r="S11" s="55" t="s">
        <v>71</v>
      </c>
    </row>
    <row r="12" spans="1:19" ht="12">
      <c r="A12" s="22" t="s">
        <v>1046</v>
      </c>
      <c r="B12" s="55">
        <v>7</v>
      </c>
      <c r="C12" s="40" t="str">
        <f t="shared" si="0"/>
        <v>Shayne Dewar</v>
      </c>
      <c r="D12" s="40" t="str">
        <f t="shared" si="1"/>
        <v>Essex</v>
      </c>
      <c r="E12" s="80">
        <v>1.8</v>
      </c>
      <c r="F12" s="27"/>
      <c r="Q12">
        <v>9</v>
      </c>
      <c r="R12" s="75" t="s">
        <v>766</v>
      </c>
      <c r="S12" s="55" t="s">
        <v>25</v>
      </c>
    </row>
    <row r="13" spans="1:19" ht="12">
      <c r="A13" s="22" t="s">
        <v>1047</v>
      </c>
      <c r="B13" s="55">
        <v>16</v>
      </c>
      <c r="C13" s="40" t="str">
        <f t="shared" si="0"/>
        <v>Jack Milnthorpe</v>
      </c>
      <c r="D13" s="40" t="str">
        <f t="shared" si="1"/>
        <v>Sussex</v>
      </c>
      <c r="E13" s="80">
        <v>1.8</v>
      </c>
      <c r="F13" s="27"/>
      <c r="Q13">
        <v>10</v>
      </c>
      <c r="R13" t="s">
        <v>410</v>
      </c>
      <c r="S13" s="55" t="s">
        <v>26</v>
      </c>
    </row>
    <row r="14" spans="1:19" ht="13.5">
      <c r="A14" s="22" t="s">
        <v>1047</v>
      </c>
      <c r="B14" s="55">
        <v>13</v>
      </c>
      <c r="C14" s="40" t="str">
        <f t="shared" si="0"/>
        <v>Joe Finch</v>
      </c>
      <c r="D14" s="40" t="str">
        <f t="shared" si="1"/>
        <v>Oxon</v>
      </c>
      <c r="E14" s="80">
        <v>1.8</v>
      </c>
      <c r="F14" s="27"/>
      <c r="Q14" s="74">
        <v>11</v>
      </c>
      <c r="R14" s="74" t="s">
        <v>725</v>
      </c>
      <c r="S14" s="55" t="s">
        <v>72</v>
      </c>
    </row>
    <row r="15" spans="1:19" ht="12">
      <c r="A15" s="22">
        <v>12</v>
      </c>
      <c r="B15" s="55">
        <v>4</v>
      </c>
      <c r="C15" s="40" t="str">
        <f t="shared" si="0"/>
        <v>Simon Kumar</v>
      </c>
      <c r="D15" s="40" t="str">
        <f t="shared" si="1"/>
        <v>Cambs</v>
      </c>
      <c r="E15" s="80">
        <v>1.8</v>
      </c>
      <c r="F15" s="27"/>
      <c r="Q15">
        <v>12</v>
      </c>
      <c r="R15" s="75" t="s">
        <v>961</v>
      </c>
      <c r="S15" s="55" t="s">
        <v>27</v>
      </c>
    </row>
    <row r="16" spans="1:19" ht="12">
      <c r="A16" s="22">
        <v>13</v>
      </c>
      <c r="B16" s="55">
        <v>9</v>
      </c>
      <c r="C16" s="40" t="str">
        <f t="shared" si="0"/>
        <v>Mohamed Tambedou</v>
      </c>
      <c r="D16" s="40" t="str">
        <f t="shared" si="1"/>
        <v>Herts</v>
      </c>
      <c r="E16" s="55">
        <v>1.75</v>
      </c>
      <c r="F16" s="27"/>
      <c r="Q16">
        <v>13</v>
      </c>
      <c r="R16" t="s">
        <v>411</v>
      </c>
      <c r="S16" s="55" t="s">
        <v>73</v>
      </c>
    </row>
    <row r="17" spans="1:19" ht="12">
      <c r="A17" s="22">
        <v>14</v>
      </c>
      <c r="B17" s="55">
        <v>3</v>
      </c>
      <c r="C17" s="40" t="str">
        <f t="shared" si="0"/>
        <v>Kai McKenzie</v>
      </c>
      <c r="D17" s="40" t="str">
        <f t="shared" si="1"/>
        <v>Bucks</v>
      </c>
      <c r="E17" s="80">
        <v>1.7</v>
      </c>
      <c r="F17" s="27"/>
      <c r="Q17">
        <v>14</v>
      </c>
      <c r="R17" t="s">
        <v>412</v>
      </c>
      <c r="S17" s="55" t="s">
        <v>29</v>
      </c>
    </row>
    <row r="18" spans="1:19" ht="12">
      <c r="A18" s="22">
        <v>15</v>
      </c>
      <c r="B18" s="55">
        <v>12</v>
      </c>
      <c r="C18" s="40" t="str">
        <f t="shared" si="0"/>
        <v>Jerry Dasaolu</v>
      </c>
      <c r="D18" s="40" t="str">
        <f t="shared" si="1"/>
        <v>Norfolk</v>
      </c>
      <c r="E18" s="80">
        <v>1.7</v>
      </c>
      <c r="F18" s="27"/>
      <c r="Q18">
        <v>15</v>
      </c>
      <c r="R18" t="s">
        <v>756</v>
      </c>
      <c r="S18" s="55" t="s">
        <v>30</v>
      </c>
    </row>
    <row r="19" spans="1:19" ht="12">
      <c r="A19" s="22"/>
      <c r="B19" s="55"/>
      <c r="C19" s="40"/>
      <c r="D19" s="40"/>
      <c r="E19" s="55"/>
      <c r="F19" s="27"/>
      <c r="Q19">
        <v>16</v>
      </c>
      <c r="R19" s="75" t="s">
        <v>960</v>
      </c>
      <c r="S19" s="55" t="s">
        <v>31</v>
      </c>
    </row>
    <row r="20" spans="1:19" ht="12">
      <c r="A20" s="24"/>
      <c r="B20" s="22"/>
      <c r="C20" s="40"/>
      <c r="D20" s="40"/>
      <c r="E20" s="27"/>
      <c r="F20" s="27"/>
      <c r="Q20" s="50"/>
      <c r="R20" s="49"/>
      <c r="S20" s="49"/>
    </row>
    <row r="21" spans="1:19" ht="12">
      <c r="A21" s="24"/>
      <c r="B21" s="22"/>
      <c r="C21" s="40"/>
      <c r="D21" s="40"/>
      <c r="E21" s="27"/>
      <c r="F21" s="27"/>
      <c r="Q21" s="50"/>
      <c r="R21" s="49"/>
      <c r="S21" s="51"/>
    </row>
    <row r="22" spans="1:19" ht="12">
      <c r="A22" s="24"/>
      <c r="B22" s="22"/>
      <c r="C22" s="40"/>
      <c r="D22" s="40"/>
      <c r="E22" s="27"/>
      <c r="F22" s="27"/>
      <c r="Q22" s="50"/>
      <c r="R22" s="51"/>
      <c r="S22" s="51"/>
    </row>
    <row r="23" spans="1:15" ht="12.75" thickBot="1">
      <c r="A23" s="25"/>
      <c r="B23" s="25"/>
      <c r="C23" s="25"/>
      <c r="D23" s="25"/>
      <c r="E23" s="16"/>
      <c r="F23" s="19"/>
      <c r="G23" s="60"/>
      <c r="H23" s="60"/>
      <c r="I23" s="60"/>
      <c r="J23" s="60"/>
      <c r="K23" s="60"/>
      <c r="L23" s="60"/>
      <c r="M23" s="60"/>
      <c r="N23" s="60"/>
      <c r="O23" s="60"/>
    </row>
    <row r="25" spans="1:4" ht="12">
      <c r="A25" s="56" t="s">
        <v>12</v>
      </c>
      <c r="B25" s="56"/>
      <c r="D25" s="34" t="s">
        <v>182</v>
      </c>
    </row>
    <row r="26" spans="1:19" ht="12">
      <c r="A26" s="22">
        <v>1</v>
      </c>
      <c r="B26" s="22">
        <v>9</v>
      </c>
      <c r="C26" s="40" t="str">
        <f aca="true" t="shared" si="2" ref="C26:C33">VLOOKUP($B26,$Q$26:$S$42,2,FALSE)</f>
        <v>Nathan Gardner</v>
      </c>
      <c r="D26" s="40" t="str">
        <f aca="true" t="shared" si="3" ref="D26:D33">VLOOKUP($B26,$Q$26:$S$42,3,FALSE)</f>
        <v>Herts</v>
      </c>
      <c r="E26" s="14" t="s">
        <v>1022</v>
      </c>
      <c r="F26" s="27"/>
      <c r="Q26">
        <v>1</v>
      </c>
      <c r="R26" t="s">
        <v>426</v>
      </c>
      <c r="S26" s="55" t="s">
        <v>17</v>
      </c>
    </row>
    <row r="27" spans="1:19" ht="12">
      <c r="A27" s="22">
        <v>2</v>
      </c>
      <c r="B27" s="22">
        <v>12</v>
      </c>
      <c r="C27" s="40" t="str">
        <f t="shared" si="2"/>
        <v>Edward Bormann</v>
      </c>
      <c r="D27" s="40" t="str">
        <f t="shared" si="3"/>
        <v>Norfolk</v>
      </c>
      <c r="E27" s="14" t="s">
        <v>1023</v>
      </c>
      <c r="F27" s="27"/>
      <c r="Q27">
        <v>2</v>
      </c>
      <c r="R27" t="s">
        <v>427</v>
      </c>
      <c r="S27" s="55" t="s">
        <v>18</v>
      </c>
    </row>
    <row r="28" spans="1:19" ht="12">
      <c r="A28" s="22">
        <v>3</v>
      </c>
      <c r="B28" s="22">
        <v>16</v>
      </c>
      <c r="C28" s="40" t="str">
        <f t="shared" si="2"/>
        <v>Jame Shackleton</v>
      </c>
      <c r="D28" s="40" t="str">
        <f t="shared" si="3"/>
        <v>Sussex</v>
      </c>
      <c r="E28" s="14" t="s">
        <v>1024</v>
      </c>
      <c r="F28" s="27"/>
      <c r="Q28">
        <v>3</v>
      </c>
      <c r="R28"/>
      <c r="S28" s="55" t="s">
        <v>19</v>
      </c>
    </row>
    <row r="29" spans="1:19" ht="12">
      <c r="A29" s="22">
        <v>4</v>
      </c>
      <c r="B29" s="22">
        <v>11</v>
      </c>
      <c r="C29" s="40" t="str">
        <f t="shared" si="2"/>
        <v>Stelvio Lemos</v>
      </c>
      <c r="D29" s="40" t="str">
        <f t="shared" si="3"/>
        <v>Middx</v>
      </c>
      <c r="E29" s="14" t="s">
        <v>1025</v>
      </c>
      <c r="F29" s="27"/>
      <c r="Q29">
        <v>4</v>
      </c>
      <c r="R29"/>
      <c r="S29" s="55" t="s">
        <v>20</v>
      </c>
    </row>
    <row r="30" spans="1:19" ht="12">
      <c r="A30" s="22">
        <v>5</v>
      </c>
      <c r="B30" s="22">
        <v>5</v>
      </c>
      <c r="C30" s="40" t="str">
        <f t="shared" si="2"/>
        <v>Fynley Caudery</v>
      </c>
      <c r="D30" s="40" t="str">
        <f t="shared" si="3"/>
        <v>Cornwall</v>
      </c>
      <c r="E30" s="14" t="s">
        <v>1026</v>
      </c>
      <c r="F30" s="27"/>
      <c r="Q30">
        <v>5</v>
      </c>
      <c r="R30" t="s">
        <v>428</v>
      </c>
      <c r="S30" s="55" t="s">
        <v>21</v>
      </c>
    </row>
    <row r="31" spans="1:19" ht="12">
      <c r="A31" s="22">
        <v>6</v>
      </c>
      <c r="B31" s="22">
        <v>2</v>
      </c>
      <c r="C31" s="40" t="str">
        <f t="shared" si="2"/>
        <v>Patrick Hannawin</v>
      </c>
      <c r="D31" s="40" t="str">
        <f t="shared" si="3"/>
        <v>Berks</v>
      </c>
      <c r="E31" s="14" t="s">
        <v>1027</v>
      </c>
      <c r="F31" s="27"/>
      <c r="Q31">
        <v>6</v>
      </c>
      <c r="R31" t="s">
        <v>429</v>
      </c>
      <c r="S31" s="55" t="s">
        <v>23</v>
      </c>
    </row>
    <row r="32" spans="1:19" ht="12">
      <c r="A32" s="22">
        <v>7</v>
      </c>
      <c r="B32" s="22">
        <v>10</v>
      </c>
      <c r="C32" s="40" t="str">
        <f t="shared" si="2"/>
        <v>Jack Huxley</v>
      </c>
      <c r="D32" s="40" t="str">
        <f t="shared" si="3"/>
        <v>Kent</v>
      </c>
      <c r="E32" s="14" t="s">
        <v>1028</v>
      </c>
      <c r="F32" s="27"/>
      <c r="Q32">
        <v>7</v>
      </c>
      <c r="R32"/>
      <c r="S32" s="55" t="s">
        <v>24</v>
      </c>
    </row>
    <row r="33" spans="1:19" ht="12">
      <c r="A33" s="22"/>
      <c r="B33" s="22">
        <v>8</v>
      </c>
      <c r="C33" s="40" t="str">
        <f t="shared" si="2"/>
        <v>Charlie Maw</v>
      </c>
      <c r="D33" s="40" t="str">
        <f t="shared" si="3"/>
        <v>Hants</v>
      </c>
      <c r="F33" s="27" t="s">
        <v>1029</v>
      </c>
      <c r="Q33">
        <v>8</v>
      </c>
      <c r="R33" t="s">
        <v>430</v>
      </c>
      <c r="S33" s="55" t="s">
        <v>71</v>
      </c>
    </row>
    <row r="34" spans="1:19" ht="12">
      <c r="A34" s="22"/>
      <c r="B34" s="22"/>
      <c r="C34" s="40"/>
      <c r="D34" s="40"/>
      <c r="F34" s="27"/>
      <c r="Q34">
        <v>9</v>
      </c>
      <c r="R34" t="s">
        <v>1021</v>
      </c>
      <c r="S34" s="55" t="s">
        <v>25</v>
      </c>
    </row>
    <row r="35" spans="1:19" ht="12">
      <c r="A35" s="22"/>
      <c r="B35" s="22"/>
      <c r="C35" s="40"/>
      <c r="D35" s="40"/>
      <c r="F35" s="27"/>
      <c r="Q35">
        <v>10</v>
      </c>
      <c r="R35" t="s">
        <v>431</v>
      </c>
      <c r="S35" s="55" t="s">
        <v>26</v>
      </c>
    </row>
    <row r="36" spans="1:19" ht="13.5">
      <c r="A36" s="22"/>
      <c r="B36" s="22"/>
      <c r="C36" s="40"/>
      <c r="D36" s="40"/>
      <c r="F36" s="27"/>
      <c r="Q36" s="74">
        <v>11</v>
      </c>
      <c r="R36" s="74" t="s">
        <v>727</v>
      </c>
      <c r="S36" s="55" t="s">
        <v>72</v>
      </c>
    </row>
    <row r="37" spans="1:19" ht="12">
      <c r="A37" s="22"/>
      <c r="B37" s="22"/>
      <c r="C37" s="40"/>
      <c r="D37" s="40"/>
      <c r="F37" s="27"/>
      <c r="Q37">
        <v>12</v>
      </c>
      <c r="R37" t="s">
        <v>432</v>
      </c>
      <c r="S37" s="55" t="s">
        <v>27</v>
      </c>
    </row>
    <row r="38" spans="1:19" ht="12">
      <c r="A38" s="22"/>
      <c r="B38" s="22"/>
      <c r="C38" s="40"/>
      <c r="D38" s="40"/>
      <c r="F38" s="27"/>
      <c r="Q38">
        <v>13</v>
      </c>
      <c r="R38"/>
      <c r="S38" s="55" t="s">
        <v>73</v>
      </c>
    </row>
    <row r="39" spans="1:19" ht="12">
      <c r="A39" s="22"/>
      <c r="B39" s="22"/>
      <c r="C39" s="40"/>
      <c r="D39" s="40"/>
      <c r="F39" s="27"/>
      <c r="Q39">
        <v>14</v>
      </c>
      <c r="R39"/>
      <c r="S39" s="55" t="s">
        <v>29</v>
      </c>
    </row>
    <row r="40" spans="1:19" ht="12">
      <c r="A40" s="22"/>
      <c r="B40" s="22"/>
      <c r="C40" s="40"/>
      <c r="D40" s="40"/>
      <c r="F40" s="27"/>
      <c r="Q40">
        <v>15</v>
      </c>
      <c r="R40"/>
      <c r="S40" s="55" t="s">
        <v>30</v>
      </c>
    </row>
    <row r="41" spans="1:19" ht="12">
      <c r="A41" s="22"/>
      <c r="B41" s="22"/>
      <c r="C41" s="40"/>
      <c r="D41" s="40"/>
      <c r="F41" s="27"/>
      <c r="Q41">
        <v>16</v>
      </c>
      <c r="R41" t="s">
        <v>433</v>
      </c>
      <c r="S41" s="55" t="s">
        <v>31</v>
      </c>
    </row>
    <row r="42" spans="1:19" ht="12">
      <c r="A42" s="24"/>
      <c r="B42" s="22"/>
      <c r="C42" s="40"/>
      <c r="D42" s="40"/>
      <c r="F42" s="27"/>
      <c r="Q42" s="50"/>
      <c r="R42" s="49"/>
      <c r="S42" s="49"/>
    </row>
    <row r="43" spans="1:15" ht="12.75" thickBot="1">
      <c r="A43" s="25"/>
      <c r="B43" s="25"/>
      <c r="C43" s="25"/>
      <c r="D43" s="25"/>
      <c r="E43" s="16"/>
      <c r="F43" s="19"/>
      <c r="G43" s="60"/>
      <c r="H43" s="60"/>
      <c r="I43" s="60"/>
      <c r="J43" s="60"/>
      <c r="K43" s="60"/>
      <c r="L43" s="60"/>
      <c r="M43" s="60"/>
      <c r="N43" s="60"/>
      <c r="O43" s="60"/>
    </row>
    <row r="45" spans="1:4" ht="12">
      <c r="A45" s="56" t="s">
        <v>13</v>
      </c>
      <c r="B45" s="56"/>
      <c r="D45" s="36" t="s">
        <v>141</v>
      </c>
    </row>
    <row r="46" spans="1:19" ht="12">
      <c r="A46" s="22">
        <v>1</v>
      </c>
      <c r="B46" s="22">
        <v>6</v>
      </c>
      <c r="C46" s="40" t="str">
        <f>VLOOKUP($B46,$Q$46:$S$62,2,FALSE)</f>
        <v>Jack Roach</v>
      </c>
      <c r="D46" s="40" t="str">
        <f>VLOOKUP($B46,$Q$46:$S$62,3,FALSE)</f>
        <v>Dorset</v>
      </c>
      <c r="E46" s="12" t="s">
        <v>856</v>
      </c>
      <c r="F46" s="27"/>
      <c r="Q46">
        <v>1</v>
      </c>
      <c r="R46" t="s">
        <v>379</v>
      </c>
      <c r="S46" s="55" t="s">
        <v>17</v>
      </c>
    </row>
    <row r="47" spans="1:19" ht="12">
      <c r="A47" s="22">
        <v>2</v>
      </c>
      <c r="B47" s="22">
        <v>11</v>
      </c>
      <c r="C47" s="40" t="str">
        <f aca="true" t="shared" si="4" ref="C47:C62">VLOOKUP($B47,$Q$46:$S$62,2,FALSE)</f>
        <v>Ade Adefolalu</v>
      </c>
      <c r="D47" s="40" t="str">
        <f aca="true" t="shared" si="5" ref="D47:D62">VLOOKUP($B47,$Q$46:$S$62,3,FALSE)</f>
        <v>Middx</v>
      </c>
      <c r="E47" s="12" t="s">
        <v>857</v>
      </c>
      <c r="F47" s="27"/>
      <c r="Q47">
        <v>2</v>
      </c>
      <c r="R47"/>
      <c r="S47" s="55" t="s">
        <v>18</v>
      </c>
    </row>
    <row r="48" spans="1:19" ht="12">
      <c r="A48" s="22">
        <v>3</v>
      </c>
      <c r="B48" s="22">
        <v>4</v>
      </c>
      <c r="C48" s="40" t="str">
        <f t="shared" si="4"/>
        <v>Kieran Lock</v>
      </c>
      <c r="D48" s="40" t="str">
        <f t="shared" si="5"/>
        <v>Cambs</v>
      </c>
      <c r="E48" s="12" t="s">
        <v>858</v>
      </c>
      <c r="F48" s="27"/>
      <c r="Q48">
        <v>3</v>
      </c>
      <c r="R48" t="s">
        <v>413</v>
      </c>
      <c r="S48" s="55" t="s">
        <v>19</v>
      </c>
    </row>
    <row r="49" spans="1:19" ht="12">
      <c r="A49" s="22">
        <v>4</v>
      </c>
      <c r="B49" s="22">
        <v>12</v>
      </c>
      <c r="C49" s="40" t="str">
        <f t="shared" si="4"/>
        <v>Jordan Harry</v>
      </c>
      <c r="D49" s="40" t="str">
        <f t="shared" si="5"/>
        <v>Norfolk</v>
      </c>
      <c r="E49" s="12" t="s">
        <v>859</v>
      </c>
      <c r="F49" s="27"/>
      <c r="Q49">
        <v>4</v>
      </c>
      <c r="R49" t="s">
        <v>414</v>
      </c>
      <c r="S49" s="55" t="s">
        <v>20</v>
      </c>
    </row>
    <row r="50" spans="1:19" ht="12">
      <c r="A50" s="22">
        <v>5</v>
      </c>
      <c r="B50" s="22">
        <v>13</v>
      </c>
      <c r="C50" s="40" t="str">
        <f t="shared" si="4"/>
        <v>Joe Finch</v>
      </c>
      <c r="D50" s="40" t="str">
        <f t="shared" si="5"/>
        <v>Oxon</v>
      </c>
      <c r="E50" s="12" t="s">
        <v>860</v>
      </c>
      <c r="F50" s="27"/>
      <c r="Q50">
        <v>5</v>
      </c>
      <c r="R50" t="s">
        <v>415</v>
      </c>
      <c r="S50" s="55" t="s">
        <v>21</v>
      </c>
    </row>
    <row r="51" spans="1:19" ht="12">
      <c r="A51" s="22">
        <v>6</v>
      </c>
      <c r="B51" s="22">
        <v>3</v>
      </c>
      <c r="C51" s="40" t="str">
        <f t="shared" si="4"/>
        <v>Alex Barker</v>
      </c>
      <c r="D51" s="40" t="str">
        <f t="shared" si="5"/>
        <v>Bucks</v>
      </c>
      <c r="E51" s="12" t="s">
        <v>861</v>
      </c>
      <c r="F51" s="27"/>
      <c r="Q51">
        <v>6</v>
      </c>
      <c r="R51" t="s">
        <v>407</v>
      </c>
      <c r="S51" s="55" t="s">
        <v>23</v>
      </c>
    </row>
    <row r="52" spans="1:19" ht="12">
      <c r="A52" s="22">
        <v>7</v>
      </c>
      <c r="B52" s="22">
        <v>14</v>
      </c>
      <c r="C52" s="40" t="str">
        <f t="shared" si="4"/>
        <v>Benson Craven</v>
      </c>
      <c r="D52" s="40" t="str">
        <f t="shared" si="5"/>
        <v>Suffolk</v>
      </c>
      <c r="E52" s="12" t="s">
        <v>862</v>
      </c>
      <c r="F52" s="27"/>
      <c r="Q52">
        <v>7</v>
      </c>
      <c r="R52" t="s">
        <v>416</v>
      </c>
      <c r="S52" s="55" t="s">
        <v>24</v>
      </c>
    </row>
    <row r="53" spans="1:19" ht="12">
      <c r="A53" s="22">
        <v>8</v>
      </c>
      <c r="B53" s="22">
        <v>10</v>
      </c>
      <c r="C53" s="40" t="str">
        <f t="shared" si="4"/>
        <v>Jacob Lane</v>
      </c>
      <c r="D53" s="40" t="str">
        <f t="shared" si="5"/>
        <v>Kent</v>
      </c>
      <c r="E53" s="12" t="s">
        <v>863</v>
      </c>
      <c r="F53" s="27"/>
      <c r="Q53">
        <v>8</v>
      </c>
      <c r="R53" t="s">
        <v>417</v>
      </c>
      <c r="S53" s="55" t="s">
        <v>71</v>
      </c>
    </row>
    <row r="54" spans="1:19" ht="12">
      <c r="A54" s="22">
        <v>9</v>
      </c>
      <c r="B54" s="22"/>
      <c r="C54" s="40" t="e">
        <f t="shared" si="4"/>
        <v>#N/A</v>
      </c>
      <c r="D54" s="40" t="e">
        <f t="shared" si="5"/>
        <v>#N/A</v>
      </c>
      <c r="F54" s="27"/>
      <c r="Q54">
        <v>9</v>
      </c>
      <c r="R54" t="s">
        <v>742</v>
      </c>
      <c r="S54" s="55" t="s">
        <v>25</v>
      </c>
    </row>
    <row r="55" spans="1:19" ht="12">
      <c r="A55" s="22">
        <v>10</v>
      </c>
      <c r="B55" s="22"/>
      <c r="C55" s="40" t="e">
        <f t="shared" si="4"/>
        <v>#N/A</v>
      </c>
      <c r="D55" s="40" t="e">
        <f t="shared" si="5"/>
        <v>#N/A</v>
      </c>
      <c r="F55" s="27"/>
      <c r="Q55">
        <v>10</v>
      </c>
      <c r="R55" t="s">
        <v>418</v>
      </c>
      <c r="S55" s="55" t="s">
        <v>26</v>
      </c>
    </row>
    <row r="56" spans="1:19" ht="13.5">
      <c r="A56" s="22">
        <v>11</v>
      </c>
      <c r="B56" s="22"/>
      <c r="C56" s="40" t="e">
        <f t="shared" si="4"/>
        <v>#N/A</v>
      </c>
      <c r="D56" s="40" t="e">
        <f t="shared" si="5"/>
        <v>#N/A</v>
      </c>
      <c r="F56" s="27"/>
      <c r="Q56" s="74">
        <v>11</v>
      </c>
      <c r="R56" s="74" t="s">
        <v>726</v>
      </c>
      <c r="S56" s="55" t="s">
        <v>72</v>
      </c>
    </row>
    <row r="57" spans="1:19" ht="12">
      <c r="A57" s="22">
        <v>12</v>
      </c>
      <c r="B57" s="22"/>
      <c r="C57" s="40" t="e">
        <f t="shared" si="4"/>
        <v>#N/A</v>
      </c>
      <c r="D57" s="40" t="e">
        <f t="shared" si="5"/>
        <v>#N/A</v>
      </c>
      <c r="F57" s="27"/>
      <c r="Q57">
        <v>12</v>
      </c>
      <c r="R57" s="75" t="s">
        <v>855</v>
      </c>
      <c r="S57" s="55" t="s">
        <v>27</v>
      </c>
    </row>
    <row r="58" spans="1:19" ht="12">
      <c r="A58" s="22">
        <v>13</v>
      </c>
      <c r="B58" s="22"/>
      <c r="C58" s="40" t="e">
        <f t="shared" si="4"/>
        <v>#N/A</v>
      </c>
      <c r="D58" s="40" t="e">
        <f t="shared" si="5"/>
        <v>#N/A</v>
      </c>
      <c r="F58" s="27"/>
      <c r="Q58">
        <v>13</v>
      </c>
      <c r="R58" t="s">
        <v>411</v>
      </c>
      <c r="S58" s="55" t="s">
        <v>73</v>
      </c>
    </row>
    <row r="59" spans="1:19" ht="12">
      <c r="A59" s="22">
        <v>14</v>
      </c>
      <c r="B59" s="22"/>
      <c r="C59" s="40" t="e">
        <f t="shared" si="4"/>
        <v>#N/A</v>
      </c>
      <c r="D59" s="40" t="e">
        <f t="shared" si="5"/>
        <v>#N/A</v>
      </c>
      <c r="F59" s="27"/>
      <c r="Q59">
        <v>14</v>
      </c>
      <c r="R59" t="s">
        <v>419</v>
      </c>
      <c r="S59" s="55" t="s">
        <v>29</v>
      </c>
    </row>
    <row r="60" spans="1:19" ht="12">
      <c r="A60" s="22">
        <v>15</v>
      </c>
      <c r="B60" s="22"/>
      <c r="C60" s="40" t="e">
        <f t="shared" si="4"/>
        <v>#N/A</v>
      </c>
      <c r="D60" s="40" t="e">
        <f t="shared" si="5"/>
        <v>#N/A</v>
      </c>
      <c r="F60" s="27"/>
      <c r="Q60">
        <v>15</v>
      </c>
      <c r="R60"/>
      <c r="S60" s="55" t="s">
        <v>30</v>
      </c>
    </row>
    <row r="61" spans="1:19" ht="12">
      <c r="A61" s="22">
        <v>16</v>
      </c>
      <c r="B61" s="22"/>
      <c r="C61" s="40" t="e">
        <f t="shared" si="4"/>
        <v>#N/A</v>
      </c>
      <c r="D61" s="40" t="e">
        <f t="shared" si="5"/>
        <v>#N/A</v>
      </c>
      <c r="F61" s="27"/>
      <c r="Q61">
        <v>16</v>
      </c>
      <c r="R61" t="s">
        <v>420</v>
      </c>
      <c r="S61" s="55" t="s">
        <v>31</v>
      </c>
    </row>
    <row r="62" spans="1:19" ht="12">
      <c r="A62" s="24">
        <v>17</v>
      </c>
      <c r="B62" s="22"/>
      <c r="C62" s="40" t="e">
        <f t="shared" si="4"/>
        <v>#N/A</v>
      </c>
      <c r="D62" s="40" t="e">
        <f t="shared" si="5"/>
        <v>#N/A</v>
      </c>
      <c r="F62" s="27"/>
      <c r="Q62" s="21"/>
      <c r="R62" s="21"/>
      <c r="S62" s="21"/>
    </row>
    <row r="63" spans="1:15" ht="12.75" thickBot="1">
      <c r="A63" s="25"/>
      <c r="B63" s="25"/>
      <c r="C63" s="25"/>
      <c r="D63" s="25"/>
      <c r="E63" s="16"/>
      <c r="F63" s="19"/>
      <c r="G63" s="60"/>
      <c r="H63" s="60"/>
      <c r="I63" s="60"/>
      <c r="J63" s="60"/>
      <c r="K63" s="60"/>
      <c r="L63" s="60"/>
      <c r="M63" s="60"/>
      <c r="N63" s="60"/>
      <c r="O63" s="60"/>
    </row>
    <row r="65" spans="1:4" ht="12">
      <c r="A65" s="56" t="s">
        <v>39</v>
      </c>
      <c r="B65" s="56"/>
      <c r="D65" s="34" t="s">
        <v>98</v>
      </c>
    </row>
    <row r="66" spans="1:19" ht="12">
      <c r="A66" s="22">
        <v>1</v>
      </c>
      <c r="B66" s="22">
        <v>7</v>
      </c>
      <c r="C66" s="40" t="str">
        <f aca="true" t="shared" si="6" ref="C66:C75">VLOOKUP($B66,$Q$66:$S$82,2,FALSE)</f>
        <v>Sheldon Philbert</v>
      </c>
      <c r="D66" s="40" t="str">
        <f aca="true" t="shared" si="7" ref="D66:D75">VLOOKUP($B66,$Q$66:$S$82,3,FALSE)</f>
        <v>Essex</v>
      </c>
      <c r="E66" s="12" t="s">
        <v>1099</v>
      </c>
      <c r="F66" s="27"/>
      <c r="Q66">
        <v>1</v>
      </c>
      <c r="R66" t="s">
        <v>421</v>
      </c>
      <c r="S66" s="55" t="s">
        <v>17</v>
      </c>
    </row>
    <row r="67" spans="1:19" ht="12">
      <c r="A67" s="22">
        <v>2</v>
      </c>
      <c r="B67" s="22">
        <v>16</v>
      </c>
      <c r="C67" s="40" t="str">
        <f t="shared" si="6"/>
        <v>Jonah Adomakoh</v>
      </c>
      <c r="D67" s="40" t="str">
        <f t="shared" si="7"/>
        <v>Sussex</v>
      </c>
      <c r="E67" s="12" t="s">
        <v>1100</v>
      </c>
      <c r="F67" s="27"/>
      <c r="Q67">
        <v>2</v>
      </c>
      <c r="R67"/>
      <c r="S67" s="55" t="s">
        <v>18</v>
      </c>
    </row>
    <row r="68" spans="1:19" ht="12">
      <c r="A68" s="22">
        <v>3</v>
      </c>
      <c r="B68" s="22">
        <v>8</v>
      </c>
      <c r="C68" s="40" t="str">
        <f t="shared" si="6"/>
        <v>Tawanda Murape</v>
      </c>
      <c r="D68" s="40" t="str">
        <f t="shared" si="7"/>
        <v>Hants</v>
      </c>
      <c r="E68" s="12" t="s">
        <v>1101</v>
      </c>
      <c r="F68" s="27"/>
      <c r="Q68">
        <v>3</v>
      </c>
      <c r="R68" s="75" t="s">
        <v>413</v>
      </c>
      <c r="S68" s="55" t="s">
        <v>19</v>
      </c>
    </row>
    <row r="69" spans="1:19" ht="12">
      <c r="A69" s="22">
        <v>4</v>
      </c>
      <c r="B69" s="22">
        <v>13</v>
      </c>
      <c r="C69" s="40" t="str">
        <f t="shared" si="6"/>
        <v>Joe Finch</v>
      </c>
      <c r="D69" s="40" t="str">
        <f t="shared" si="7"/>
        <v>Oxon</v>
      </c>
      <c r="E69" s="12" t="s">
        <v>1102</v>
      </c>
      <c r="F69" s="27"/>
      <c r="Q69">
        <v>4</v>
      </c>
      <c r="R69" t="s">
        <v>414</v>
      </c>
      <c r="S69" s="55" t="s">
        <v>20</v>
      </c>
    </row>
    <row r="70" spans="1:19" ht="12">
      <c r="A70" s="22">
        <v>5</v>
      </c>
      <c r="B70" s="22">
        <v>11</v>
      </c>
      <c r="C70" s="40" t="str">
        <f t="shared" si="6"/>
        <v>Alfred Alando</v>
      </c>
      <c r="D70" s="40" t="str">
        <f t="shared" si="7"/>
        <v>Middx</v>
      </c>
      <c r="E70" s="12" t="s">
        <v>1103</v>
      </c>
      <c r="F70" s="27"/>
      <c r="Q70">
        <v>5</v>
      </c>
      <c r="R70" t="s">
        <v>415</v>
      </c>
      <c r="S70" s="55" t="s">
        <v>21</v>
      </c>
    </row>
    <row r="71" spans="1:19" ht="12">
      <c r="A71" s="22">
        <v>6</v>
      </c>
      <c r="B71" s="22">
        <v>12</v>
      </c>
      <c r="C71" s="40" t="str">
        <f t="shared" si="6"/>
        <v>Jerry Dasaolu</v>
      </c>
      <c r="D71" s="40" t="str">
        <f t="shared" si="7"/>
        <v>Norfolk</v>
      </c>
      <c r="E71" s="12" t="s">
        <v>1104</v>
      </c>
      <c r="F71" s="27"/>
      <c r="Q71">
        <v>6</v>
      </c>
      <c r="R71"/>
      <c r="S71" s="55" t="s">
        <v>23</v>
      </c>
    </row>
    <row r="72" spans="1:19" ht="12">
      <c r="A72" s="22">
        <v>7</v>
      </c>
      <c r="B72" s="22">
        <v>10</v>
      </c>
      <c r="C72" s="40" t="str">
        <f t="shared" si="6"/>
        <v>Juvenal Iragaba</v>
      </c>
      <c r="D72" s="40" t="str">
        <f t="shared" si="7"/>
        <v>Kent</v>
      </c>
      <c r="E72" s="12" t="s">
        <v>1105</v>
      </c>
      <c r="F72" s="27"/>
      <c r="Q72">
        <v>7</v>
      </c>
      <c r="R72" t="s">
        <v>422</v>
      </c>
      <c r="S72" s="55" t="s">
        <v>24</v>
      </c>
    </row>
    <row r="73" spans="1:19" ht="12">
      <c r="A73" s="22">
        <v>8</v>
      </c>
      <c r="B73" s="22">
        <v>3</v>
      </c>
      <c r="C73" s="40" t="str">
        <f t="shared" si="6"/>
        <v>Alex Barker</v>
      </c>
      <c r="D73" s="40" t="str">
        <f t="shared" si="7"/>
        <v>Bucks</v>
      </c>
      <c r="E73" s="12" t="s">
        <v>1106</v>
      </c>
      <c r="F73" s="27"/>
      <c r="Q73">
        <v>8</v>
      </c>
      <c r="R73" t="s">
        <v>423</v>
      </c>
      <c r="S73" s="55" t="s">
        <v>71</v>
      </c>
    </row>
    <row r="74" spans="1:19" ht="12">
      <c r="A74" s="22">
        <v>9</v>
      </c>
      <c r="B74" s="22">
        <v>14</v>
      </c>
      <c r="C74" s="40" t="str">
        <f t="shared" si="6"/>
        <v>Scott Handley-Howard</v>
      </c>
      <c r="D74" s="40" t="str">
        <f t="shared" si="7"/>
        <v>Suffolk</v>
      </c>
      <c r="E74" s="12" t="s">
        <v>1107</v>
      </c>
      <c r="F74" s="27"/>
      <c r="Q74">
        <v>9</v>
      </c>
      <c r="R74" t="s">
        <v>743</v>
      </c>
      <c r="S74" s="55" t="s">
        <v>25</v>
      </c>
    </row>
    <row r="75" spans="1:19" ht="12">
      <c r="A75" s="22">
        <v>10</v>
      </c>
      <c r="B75" s="22">
        <v>4</v>
      </c>
      <c r="C75" s="40" t="str">
        <f t="shared" si="6"/>
        <v>Kieran Lock</v>
      </c>
      <c r="D75" s="40" t="str">
        <f t="shared" si="7"/>
        <v>Cambs</v>
      </c>
      <c r="F75" s="27"/>
      <c r="Q75">
        <v>10</v>
      </c>
      <c r="R75" t="s">
        <v>424</v>
      </c>
      <c r="S75" s="55" t="s">
        <v>26</v>
      </c>
    </row>
    <row r="76" spans="1:19" ht="13.5">
      <c r="A76" s="22"/>
      <c r="B76" s="22"/>
      <c r="C76" s="40"/>
      <c r="D76" s="40"/>
      <c r="E76" s="15"/>
      <c r="F76" s="27"/>
      <c r="Q76" s="74">
        <v>11</v>
      </c>
      <c r="R76" s="74" t="s">
        <v>760</v>
      </c>
      <c r="S76" s="55" t="s">
        <v>72</v>
      </c>
    </row>
    <row r="77" spans="1:19" ht="12">
      <c r="A77" s="22"/>
      <c r="B77" s="22"/>
      <c r="C77" s="40"/>
      <c r="D77" s="40"/>
      <c r="F77" s="27"/>
      <c r="Q77">
        <v>12</v>
      </c>
      <c r="R77" s="75" t="s">
        <v>961</v>
      </c>
      <c r="S77" s="55" t="s">
        <v>27</v>
      </c>
    </row>
    <row r="78" spans="1:19" ht="12">
      <c r="A78" s="22"/>
      <c r="B78" s="22"/>
      <c r="C78" s="40"/>
      <c r="D78" s="40"/>
      <c r="F78" s="27"/>
      <c r="Q78">
        <v>13</v>
      </c>
      <c r="R78" t="s">
        <v>411</v>
      </c>
      <c r="S78" s="55" t="s">
        <v>73</v>
      </c>
    </row>
    <row r="79" spans="1:19" ht="12">
      <c r="A79" s="22"/>
      <c r="B79" s="22"/>
      <c r="C79" s="40"/>
      <c r="D79" s="40"/>
      <c r="F79" s="27"/>
      <c r="Q79">
        <v>14</v>
      </c>
      <c r="R79" t="s">
        <v>425</v>
      </c>
      <c r="S79" s="55" t="s">
        <v>29</v>
      </c>
    </row>
    <row r="80" spans="1:19" ht="12">
      <c r="A80" s="22"/>
      <c r="B80" s="22"/>
      <c r="C80" s="40"/>
      <c r="D80" s="40"/>
      <c r="F80" s="27"/>
      <c r="Q80">
        <v>15</v>
      </c>
      <c r="R80" t="s">
        <v>757</v>
      </c>
      <c r="S80" s="55" t="s">
        <v>30</v>
      </c>
    </row>
    <row r="81" spans="1:19" ht="12">
      <c r="A81" s="22"/>
      <c r="B81" s="22"/>
      <c r="C81" s="40"/>
      <c r="D81" s="40"/>
      <c r="F81" s="27"/>
      <c r="Q81">
        <v>16</v>
      </c>
      <c r="R81" s="75" t="s">
        <v>1098</v>
      </c>
      <c r="S81" s="55" t="s">
        <v>31</v>
      </c>
    </row>
    <row r="82" spans="1:19" ht="12">
      <c r="A82" s="24"/>
      <c r="B82" s="22"/>
      <c r="C82" s="40"/>
      <c r="D82" s="40"/>
      <c r="F82" s="27"/>
      <c r="Q82" s="50"/>
      <c r="R82" s="49"/>
      <c r="S82" s="49"/>
    </row>
    <row r="83" spans="1:15" ht="12.75" thickBot="1">
      <c r="A83" s="25"/>
      <c r="B83" s="25"/>
      <c r="C83" s="25"/>
      <c r="D83" s="25"/>
      <c r="E83" s="16"/>
      <c r="F83" s="19"/>
      <c r="G83" s="60"/>
      <c r="H83" s="60"/>
      <c r="I83" s="60"/>
      <c r="J83" s="60"/>
      <c r="K83" s="60"/>
      <c r="L83" s="60"/>
      <c r="M83" s="60"/>
      <c r="N83" s="60"/>
      <c r="O83" s="60"/>
    </row>
    <row r="85" spans="1:4" ht="12">
      <c r="A85" s="56" t="s">
        <v>14</v>
      </c>
      <c r="B85" s="56"/>
      <c r="D85" s="34" t="s">
        <v>91</v>
      </c>
    </row>
    <row r="86" spans="1:19" ht="12">
      <c r="A86" s="22">
        <v>1</v>
      </c>
      <c r="B86" s="22">
        <v>10</v>
      </c>
      <c r="C86" s="40" t="str">
        <f aca="true" t="shared" si="8" ref="C86:C94">VLOOKUP($B86,$Q$86:$S$104,2,FALSE)</f>
        <v>Louis Mascarenhas</v>
      </c>
      <c r="D86" s="40" t="str">
        <f aca="true" t="shared" si="9" ref="D86:D94">VLOOKUP($B86,$Q$86:$S$104,3,FALSE)</f>
        <v>Kent</v>
      </c>
      <c r="E86" s="14" t="s">
        <v>987</v>
      </c>
      <c r="F86" s="27"/>
      <c r="Q86">
        <v>1</v>
      </c>
      <c r="R86" t="s">
        <v>443</v>
      </c>
      <c r="S86" s="55" t="s">
        <v>17</v>
      </c>
    </row>
    <row r="87" spans="1:19" ht="12">
      <c r="A87" s="22">
        <v>2</v>
      </c>
      <c r="B87" s="22">
        <v>7</v>
      </c>
      <c r="C87" s="40" t="str">
        <f t="shared" si="8"/>
        <v>James Hamblin</v>
      </c>
      <c r="D87" s="40" t="str">
        <f t="shared" si="9"/>
        <v>Essex</v>
      </c>
      <c r="E87" s="14" t="s">
        <v>988</v>
      </c>
      <c r="F87" s="27"/>
      <c r="Q87">
        <v>2</v>
      </c>
      <c r="R87"/>
      <c r="S87" s="55" t="s">
        <v>18</v>
      </c>
    </row>
    <row r="88" spans="1:19" ht="12">
      <c r="A88" s="22">
        <v>3</v>
      </c>
      <c r="B88" s="22">
        <v>6</v>
      </c>
      <c r="C88" s="40" t="str">
        <f t="shared" si="8"/>
        <v>Matthew Ridge</v>
      </c>
      <c r="D88" s="40" t="str">
        <f t="shared" si="9"/>
        <v>Dorset</v>
      </c>
      <c r="E88" s="15" t="s">
        <v>989</v>
      </c>
      <c r="F88" s="27"/>
      <c r="Q88">
        <v>3</v>
      </c>
      <c r="R88" t="s">
        <v>444</v>
      </c>
      <c r="S88" s="55" t="s">
        <v>19</v>
      </c>
    </row>
    <row r="89" spans="1:19" ht="12">
      <c r="A89" s="22">
        <v>4</v>
      </c>
      <c r="B89" s="22">
        <v>16</v>
      </c>
      <c r="C89" s="40" t="str">
        <f t="shared" si="8"/>
        <v>James Lasis</v>
      </c>
      <c r="D89" s="40" t="str">
        <f t="shared" si="9"/>
        <v>Sussex</v>
      </c>
      <c r="E89" s="14" t="s">
        <v>990</v>
      </c>
      <c r="F89" s="27"/>
      <c r="Q89">
        <v>4</v>
      </c>
      <c r="R89" t="s">
        <v>337</v>
      </c>
      <c r="S89" s="55" t="s">
        <v>20</v>
      </c>
    </row>
    <row r="90" spans="1:19" ht="12">
      <c r="A90" s="22">
        <v>5</v>
      </c>
      <c r="B90" s="22">
        <v>8</v>
      </c>
      <c r="C90" s="40" t="str">
        <f t="shared" si="8"/>
        <v>Alex Hill-King</v>
      </c>
      <c r="D90" s="40" t="str">
        <f t="shared" si="9"/>
        <v>Hants</v>
      </c>
      <c r="E90" s="14" t="s">
        <v>824</v>
      </c>
      <c r="F90" s="27"/>
      <c r="Q90">
        <v>5</v>
      </c>
      <c r="R90"/>
      <c r="S90" s="55" t="s">
        <v>21</v>
      </c>
    </row>
    <row r="91" spans="1:19" ht="12">
      <c r="A91" s="22">
        <v>6</v>
      </c>
      <c r="B91" s="22">
        <v>3</v>
      </c>
      <c r="C91" s="40" t="str">
        <f t="shared" si="8"/>
        <v>Lewis Barnes</v>
      </c>
      <c r="D91" s="40" t="str">
        <f t="shared" si="9"/>
        <v>Bucks</v>
      </c>
      <c r="E91" s="14" t="s">
        <v>991</v>
      </c>
      <c r="F91" s="27"/>
      <c r="Q91">
        <v>6</v>
      </c>
      <c r="R91" t="s">
        <v>437</v>
      </c>
      <c r="S91" s="55" t="s">
        <v>23</v>
      </c>
    </row>
    <row r="92" spans="1:19" ht="12">
      <c r="A92" s="22">
        <v>7</v>
      </c>
      <c r="B92" s="22">
        <v>12</v>
      </c>
      <c r="C92" s="40" t="str">
        <f t="shared" si="8"/>
        <v>Sam Green</v>
      </c>
      <c r="D92" s="40" t="str">
        <f t="shared" si="9"/>
        <v>Norfolk</v>
      </c>
      <c r="E92" s="14" t="s">
        <v>992</v>
      </c>
      <c r="F92" s="27"/>
      <c r="Q92">
        <v>7</v>
      </c>
      <c r="R92" t="s">
        <v>445</v>
      </c>
      <c r="S92" s="55" t="s">
        <v>24</v>
      </c>
    </row>
    <row r="93" spans="1:19" ht="12">
      <c r="A93" s="22">
        <v>8</v>
      </c>
      <c r="B93" s="22">
        <v>4</v>
      </c>
      <c r="C93" s="40" t="str">
        <f t="shared" si="8"/>
        <v>Calum Slater</v>
      </c>
      <c r="D93" s="40" t="str">
        <f t="shared" si="9"/>
        <v>Cambs</v>
      </c>
      <c r="E93" s="14" t="s">
        <v>993</v>
      </c>
      <c r="F93" s="27"/>
      <c r="Q93">
        <v>8</v>
      </c>
      <c r="R93" t="s">
        <v>446</v>
      </c>
      <c r="S93" s="55" t="s">
        <v>71</v>
      </c>
    </row>
    <row r="94" spans="1:19" ht="12">
      <c r="A94" s="22">
        <v>9</v>
      </c>
      <c r="B94" s="22">
        <v>11</v>
      </c>
      <c r="C94" s="40" t="str">
        <f t="shared" si="8"/>
        <v>Kevin Acraman</v>
      </c>
      <c r="D94" s="40" t="str">
        <f t="shared" si="9"/>
        <v>Middx</v>
      </c>
      <c r="E94" s="14" t="s">
        <v>994</v>
      </c>
      <c r="F94" s="27"/>
      <c r="Q94">
        <v>9</v>
      </c>
      <c r="R94"/>
      <c r="S94" s="55" t="s">
        <v>25</v>
      </c>
    </row>
    <row r="95" spans="1:19" ht="12">
      <c r="A95" s="22"/>
      <c r="B95" s="22"/>
      <c r="C95" s="40"/>
      <c r="D95" s="40"/>
      <c r="F95" s="27"/>
      <c r="Q95">
        <v>10</v>
      </c>
      <c r="R95" t="s">
        <v>447</v>
      </c>
      <c r="S95" s="55" t="s">
        <v>26</v>
      </c>
    </row>
    <row r="96" spans="1:19" ht="13.5">
      <c r="A96" s="22"/>
      <c r="B96" s="22"/>
      <c r="C96" s="40"/>
      <c r="D96" s="40"/>
      <c r="F96" s="27"/>
      <c r="Q96" s="74">
        <v>11</v>
      </c>
      <c r="R96" s="74" t="s">
        <v>729</v>
      </c>
      <c r="S96" s="55" t="s">
        <v>72</v>
      </c>
    </row>
    <row r="97" spans="1:19" ht="12">
      <c r="A97" s="22"/>
      <c r="B97" s="22"/>
      <c r="C97" s="40"/>
      <c r="D97" s="40"/>
      <c r="F97" s="27"/>
      <c r="Q97">
        <v>12</v>
      </c>
      <c r="R97" t="s">
        <v>448</v>
      </c>
      <c r="S97" s="55" t="s">
        <v>27</v>
      </c>
    </row>
    <row r="98" spans="1:19" ht="12">
      <c r="A98" s="22"/>
      <c r="B98" s="22"/>
      <c r="C98" s="40"/>
      <c r="D98" s="40"/>
      <c r="F98" s="27"/>
      <c r="Q98">
        <v>13</v>
      </c>
      <c r="R98"/>
      <c r="S98" s="55" t="s">
        <v>73</v>
      </c>
    </row>
    <row r="99" spans="1:19" ht="12">
      <c r="A99" s="22"/>
      <c r="B99" s="22"/>
      <c r="C99" s="40"/>
      <c r="D99" s="40"/>
      <c r="F99" s="27"/>
      <c r="Q99">
        <v>14</v>
      </c>
      <c r="R99"/>
      <c r="S99" s="55" t="s">
        <v>29</v>
      </c>
    </row>
    <row r="100" spans="1:19" ht="12">
      <c r="A100" s="22"/>
      <c r="B100" s="22"/>
      <c r="C100" s="40"/>
      <c r="D100" s="40"/>
      <c r="F100" s="27"/>
      <c r="Q100">
        <v>15</v>
      </c>
      <c r="R100" t="s">
        <v>758</v>
      </c>
      <c r="S100" s="55" t="s">
        <v>30</v>
      </c>
    </row>
    <row r="101" spans="1:19" ht="12">
      <c r="A101" s="22"/>
      <c r="B101" s="22"/>
      <c r="C101" s="40"/>
      <c r="D101" s="40"/>
      <c r="F101" s="27"/>
      <c r="Q101">
        <v>16</v>
      </c>
      <c r="R101" t="s">
        <v>449</v>
      </c>
      <c r="S101" s="55" t="s">
        <v>31</v>
      </c>
    </row>
    <row r="102" spans="1:19" ht="12">
      <c r="A102" s="24"/>
      <c r="B102" s="22"/>
      <c r="C102" s="40"/>
      <c r="D102" s="40"/>
      <c r="F102" s="27"/>
      <c r="Q102" s="21"/>
      <c r="R102" s="21"/>
      <c r="S102" s="21"/>
    </row>
    <row r="103" spans="1:19" ht="12">
      <c r="A103" s="24"/>
      <c r="B103" s="22"/>
      <c r="C103" s="40"/>
      <c r="D103" s="40"/>
      <c r="F103" s="27"/>
      <c r="Q103" s="21"/>
      <c r="R103" s="21"/>
      <c r="S103" s="21"/>
    </row>
    <row r="104" spans="1:19" ht="12">
      <c r="A104" s="24"/>
      <c r="B104" s="22"/>
      <c r="C104" s="40"/>
      <c r="D104" s="40"/>
      <c r="F104" s="27"/>
      <c r="Q104" s="21"/>
      <c r="R104" s="21"/>
      <c r="S104" s="21"/>
    </row>
    <row r="105" spans="1:15" ht="12.75" thickBot="1">
      <c r="A105" s="25"/>
      <c r="B105" s="25"/>
      <c r="C105" s="25"/>
      <c r="D105" s="25"/>
      <c r="E105" s="16"/>
      <c r="F105" s="19"/>
      <c r="G105" s="60"/>
      <c r="H105" s="60"/>
      <c r="I105" s="60"/>
      <c r="J105" s="60"/>
      <c r="K105" s="60"/>
      <c r="L105" s="60"/>
      <c r="M105" s="60"/>
      <c r="N105" s="60"/>
      <c r="O105" s="60"/>
    </row>
    <row r="107" spans="1:4" ht="12">
      <c r="A107" s="56" t="s">
        <v>15</v>
      </c>
      <c r="B107" s="56"/>
      <c r="C107" s="26"/>
      <c r="D107" s="36" t="s">
        <v>97</v>
      </c>
    </row>
    <row r="108" spans="1:19" ht="12">
      <c r="A108" s="22">
        <v>1</v>
      </c>
      <c r="B108" s="22">
        <v>10</v>
      </c>
      <c r="C108" s="40" t="str">
        <f aca="true" t="shared" si="10" ref="C108:C118">VLOOKUP($B108,$Q$108:$S$124,2,FALSE)</f>
        <v>Louis Mascarenhas</v>
      </c>
      <c r="D108" s="40" t="str">
        <f aca="true" t="shared" si="11" ref="D108:D118">VLOOKUP($B108,$Q$108:$S$124,3,FALSE)</f>
        <v>Kent</v>
      </c>
      <c r="E108" s="12" t="s">
        <v>888</v>
      </c>
      <c r="F108" s="27"/>
      <c r="Q108">
        <v>1</v>
      </c>
      <c r="R108" t="s">
        <v>443</v>
      </c>
      <c r="S108" s="55" t="s">
        <v>17</v>
      </c>
    </row>
    <row r="109" spans="1:19" ht="12">
      <c r="A109" s="22">
        <v>2</v>
      </c>
      <c r="B109" s="22">
        <v>15</v>
      </c>
      <c r="C109" s="40" t="str">
        <f t="shared" si="10"/>
        <v>Omar Reid</v>
      </c>
      <c r="D109" s="40" t="str">
        <f t="shared" si="11"/>
        <v>Surrey</v>
      </c>
      <c r="E109" s="12" t="s">
        <v>889</v>
      </c>
      <c r="F109" s="27"/>
      <c r="Q109">
        <v>2</v>
      </c>
      <c r="R109" t="s">
        <v>450</v>
      </c>
      <c r="S109" s="55" t="s">
        <v>18</v>
      </c>
    </row>
    <row r="110" spans="1:19" ht="12">
      <c r="A110" s="22">
        <v>3</v>
      </c>
      <c r="B110" s="22">
        <v>14</v>
      </c>
      <c r="C110" s="40" t="str">
        <f t="shared" si="10"/>
        <v>Oliver Thompson</v>
      </c>
      <c r="D110" s="40" t="str">
        <f t="shared" si="11"/>
        <v>Suffolk</v>
      </c>
      <c r="E110" s="12" t="s">
        <v>890</v>
      </c>
      <c r="F110" s="27"/>
      <c r="Q110">
        <v>3</v>
      </c>
      <c r="R110" t="s">
        <v>444</v>
      </c>
      <c r="S110" s="55" t="s">
        <v>19</v>
      </c>
    </row>
    <row r="111" spans="1:19" ht="12">
      <c r="A111" s="22">
        <v>4</v>
      </c>
      <c r="B111" s="22">
        <v>2</v>
      </c>
      <c r="C111" s="40" t="str">
        <f t="shared" si="10"/>
        <v>Gurlal Randhawa</v>
      </c>
      <c r="D111" s="40" t="str">
        <f t="shared" si="11"/>
        <v>Berks</v>
      </c>
      <c r="E111" s="12" t="s">
        <v>891</v>
      </c>
      <c r="F111" s="27"/>
      <c r="Q111">
        <v>4</v>
      </c>
      <c r="R111" t="s">
        <v>451</v>
      </c>
      <c r="S111" s="55" t="s">
        <v>20</v>
      </c>
    </row>
    <row r="112" spans="1:19" ht="12">
      <c r="A112" s="22">
        <v>5</v>
      </c>
      <c r="B112" s="22">
        <v>8</v>
      </c>
      <c r="C112" s="40" t="str">
        <f t="shared" si="10"/>
        <v>Alex Hill-King</v>
      </c>
      <c r="D112" s="40" t="str">
        <f t="shared" si="11"/>
        <v>Hants</v>
      </c>
      <c r="E112" s="12" t="s">
        <v>892</v>
      </c>
      <c r="F112" s="27"/>
      <c r="Q112">
        <v>5</v>
      </c>
      <c r="R112"/>
      <c r="S112" s="55" t="s">
        <v>21</v>
      </c>
    </row>
    <row r="113" spans="1:19" ht="12">
      <c r="A113" s="22">
        <v>6</v>
      </c>
      <c r="B113" s="22">
        <v>3</v>
      </c>
      <c r="C113" s="40" t="str">
        <f t="shared" si="10"/>
        <v>Lewis Barnes</v>
      </c>
      <c r="D113" s="40" t="str">
        <f t="shared" si="11"/>
        <v>Bucks</v>
      </c>
      <c r="E113" s="12" t="s">
        <v>893</v>
      </c>
      <c r="F113" s="27"/>
      <c r="Q113">
        <v>6</v>
      </c>
      <c r="R113" s="75" t="s">
        <v>420</v>
      </c>
      <c r="S113" s="55" t="s">
        <v>23</v>
      </c>
    </row>
    <row r="114" spans="1:19" ht="12">
      <c r="A114" s="22">
        <v>7</v>
      </c>
      <c r="B114" s="22">
        <v>4</v>
      </c>
      <c r="C114" s="40" t="str">
        <f t="shared" si="10"/>
        <v>Isaac Huskisson</v>
      </c>
      <c r="D114" s="40" t="str">
        <f t="shared" si="11"/>
        <v>Cambs</v>
      </c>
      <c r="E114" s="12" t="s">
        <v>894</v>
      </c>
      <c r="F114" s="27"/>
      <c r="Q114">
        <v>7</v>
      </c>
      <c r="R114" t="s">
        <v>438</v>
      </c>
      <c r="S114" s="55" t="s">
        <v>24</v>
      </c>
    </row>
    <row r="115" spans="1:19" ht="12">
      <c r="A115" s="22">
        <v>8</v>
      </c>
      <c r="B115" s="22">
        <v>6</v>
      </c>
      <c r="C115" s="40" t="str">
        <f t="shared" si="10"/>
        <v>Ryan Smith</v>
      </c>
      <c r="D115" s="40" t="str">
        <f t="shared" si="11"/>
        <v>Dorset</v>
      </c>
      <c r="E115" s="76" t="s">
        <v>895</v>
      </c>
      <c r="F115" s="27"/>
      <c r="Q115">
        <v>8</v>
      </c>
      <c r="R115" t="s">
        <v>446</v>
      </c>
      <c r="S115" s="55" t="s">
        <v>71</v>
      </c>
    </row>
    <row r="116" spans="1:19" ht="12">
      <c r="A116" s="22">
        <v>9</v>
      </c>
      <c r="B116" s="22">
        <v>14</v>
      </c>
      <c r="C116" s="40" t="str">
        <f t="shared" si="10"/>
        <v>Oliver Thompson</v>
      </c>
      <c r="D116" s="40" t="str">
        <f t="shared" si="11"/>
        <v>Suffolk</v>
      </c>
      <c r="E116" s="12" t="s">
        <v>896</v>
      </c>
      <c r="F116" s="27"/>
      <c r="Q116">
        <v>9</v>
      </c>
      <c r="R116" s="75" t="s">
        <v>739</v>
      </c>
      <c r="S116" s="55" t="s">
        <v>25</v>
      </c>
    </row>
    <row r="117" spans="1:19" ht="12">
      <c r="A117" s="22">
        <v>10</v>
      </c>
      <c r="B117" s="22">
        <v>11</v>
      </c>
      <c r="C117" s="40" t="str">
        <f t="shared" si="10"/>
        <v>Izaiah Turner</v>
      </c>
      <c r="D117" s="40" t="str">
        <f t="shared" si="11"/>
        <v>Middx</v>
      </c>
      <c r="E117" s="12" t="s">
        <v>897</v>
      </c>
      <c r="F117" s="27"/>
      <c r="Q117">
        <v>10</v>
      </c>
      <c r="R117" s="75" t="s">
        <v>447</v>
      </c>
      <c r="S117" s="55" t="s">
        <v>26</v>
      </c>
    </row>
    <row r="118" spans="1:19" ht="13.5">
      <c r="A118" s="22">
        <v>11</v>
      </c>
      <c r="B118" s="22">
        <v>9</v>
      </c>
      <c r="C118" s="40" t="str">
        <f t="shared" si="10"/>
        <v>Matthew Hall</v>
      </c>
      <c r="D118" s="40" t="str">
        <f t="shared" si="11"/>
        <v>Herts</v>
      </c>
      <c r="E118" s="12" t="s">
        <v>898</v>
      </c>
      <c r="F118" s="27"/>
      <c r="Q118" s="74">
        <v>11</v>
      </c>
      <c r="R118" s="74" t="s">
        <v>730</v>
      </c>
      <c r="S118" s="55" t="s">
        <v>72</v>
      </c>
    </row>
    <row r="119" spans="1:19" ht="12">
      <c r="A119" s="22"/>
      <c r="B119" s="22"/>
      <c r="C119" s="40"/>
      <c r="D119" s="40"/>
      <c r="F119" s="27"/>
      <c r="Q119">
        <v>12</v>
      </c>
      <c r="R119" t="s">
        <v>452</v>
      </c>
      <c r="S119" s="55" t="s">
        <v>27</v>
      </c>
    </row>
    <row r="120" spans="1:19" ht="12">
      <c r="A120" s="22"/>
      <c r="B120" s="22"/>
      <c r="C120" s="40"/>
      <c r="D120" s="40"/>
      <c r="F120" s="27"/>
      <c r="Q120">
        <v>13</v>
      </c>
      <c r="R120"/>
      <c r="S120" s="55" t="s">
        <v>73</v>
      </c>
    </row>
    <row r="121" spans="1:19" ht="12">
      <c r="A121" s="22"/>
      <c r="B121" s="22"/>
      <c r="C121" s="40"/>
      <c r="D121" s="40"/>
      <c r="F121" s="27"/>
      <c r="Q121">
        <v>14</v>
      </c>
      <c r="R121" t="s">
        <v>453</v>
      </c>
      <c r="S121" s="55" t="s">
        <v>29</v>
      </c>
    </row>
    <row r="122" spans="1:19" ht="12">
      <c r="A122" s="22"/>
      <c r="B122" s="22"/>
      <c r="C122" s="40"/>
      <c r="D122" s="40"/>
      <c r="F122" s="27"/>
      <c r="Q122">
        <v>15</v>
      </c>
      <c r="R122" t="s">
        <v>758</v>
      </c>
      <c r="S122" s="55" t="s">
        <v>30</v>
      </c>
    </row>
    <row r="123" spans="1:19" ht="12">
      <c r="A123" s="22"/>
      <c r="B123" s="22"/>
      <c r="C123" s="40"/>
      <c r="D123" s="40"/>
      <c r="F123" s="27"/>
      <c r="Q123">
        <v>16</v>
      </c>
      <c r="R123" t="s">
        <v>449</v>
      </c>
      <c r="S123" s="55" t="s">
        <v>31</v>
      </c>
    </row>
    <row r="124" spans="1:19" ht="12">
      <c r="A124" s="24"/>
      <c r="B124" s="22"/>
      <c r="C124" s="40"/>
      <c r="D124" s="40"/>
      <c r="F124" s="27"/>
      <c r="Q124" s="50"/>
      <c r="R124" s="49"/>
      <c r="S124" s="49"/>
    </row>
    <row r="125" spans="1:15" ht="12.75" thickBot="1">
      <c r="A125" s="25"/>
      <c r="B125" s="25"/>
      <c r="C125" s="30"/>
      <c r="D125" s="25"/>
      <c r="E125" s="16"/>
      <c r="F125" s="19"/>
      <c r="G125" s="60"/>
      <c r="H125" s="60"/>
      <c r="I125" s="60"/>
      <c r="J125" s="60"/>
      <c r="K125" s="60"/>
      <c r="L125" s="60"/>
      <c r="M125" s="60"/>
      <c r="N125" s="60"/>
      <c r="O125" s="60"/>
    </row>
    <row r="127" spans="1:4" ht="12">
      <c r="A127" s="56" t="s">
        <v>40</v>
      </c>
      <c r="B127" s="56"/>
      <c r="C127" s="26"/>
      <c r="D127" s="34" t="s">
        <v>183</v>
      </c>
    </row>
    <row r="128" spans="1:19" ht="12">
      <c r="A128" s="82">
        <v>1</v>
      </c>
      <c r="B128" s="82">
        <v>2</v>
      </c>
      <c r="C128" s="83" t="str">
        <f aca="true" t="shared" si="12" ref="C128:C137">VLOOKUP($B128,$Q$128:$S$144,2,FALSE)</f>
        <v>Taylor Campbell</v>
      </c>
      <c r="D128" s="83" t="str">
        <f aca="true" t="shared" si="13" ref="D128:D137">VLOOKUP($B128,$Q$128:$S$144,3,FALSE)</f>
        <v>Berks</v>
      </c>
      <c r="E128" s="84" t="s">
        <v>802</v>
      </c>
      <c r="F128" s="81" t="s">
        <v>1059</v>
      </c>
      <c r="Q128">
        <v>1</v>
      </c>
      <c r="R128" t="s">
        <v>443</v>
      </c>
      <c r="S128" s="55" t="s">
        <v>17</v>
      </c>
    </row>
    <row r="129" spans="1:19" ht="12">
      <c r="A129" s="22">
        <v>2</v>
      </c>
      <c r="B129" s="22">
        <v>7</v>
      </c>
      <c r="C129" s="40" t="str">
        <f t="shared" si="12"/>
        <v>Thomas Head</v>
      </c>
      <c r="D129" s="40" t="str">
        <f t="shared" si="13"/>
        <v>Essex</v>
      </c>
      <c r="E129" s="12" t="s">
        <v>803</v>
      </c>
      <c r="F129" s="27"/>
      <c r="Q129">
        <v>2</v>
      </c>
      <c r="R129" t="s">
        <v>454</v>
      </c>
      <c r="S129" s="55" t="s">
        <v>18</v>
      </c>
    </row>
    <row r="130" spans="1:19" ht="12">
      <c r="A130" s="22">
        <v>3</v>
      </c>
      <c r="B130" s="22">
        <v>16</v>
      </c>
      <c r="C130" s="40" t="str">
        <f t="shared" si="12"/>
        <v>James Lasis</v>
      </c>
      <c r="D130" s="40" t="str">
        <f t="shared" si="13"/>
        <v>Sussex</v>
      </c>
      <c r="E130" s="12" t="s">
        <v>804</v>
      </c>
      <c r="F130" s="27"/>
      <c r="Q130">
        <v>3</v>
      </c>
      <c r="R130" t="s">
        <v>444</v>
      </c>
      <c r="S130" s="55" t="s">
        <v>19</v>
      </c>
    </row>
    <row r="131" spans="1:19" ht="12">
      <c r="A131" s="22">
        <v>4</v>
      </c>
      <c r="B131" s="22">
        <v>11</v>
      </c>
      <c r="C131" s="40" t="str">
        <f t="shared" si="12"/>
        <v>Fellan McGuigan</v>
      </c>
      <c r="D131" s="40" t="str">
        <f t="shared" si="13"/>
        <v>Middx</v>
      </c>
      <c r="E131" s="12" t="s">
        <v>805</v>
      </c>
      <c r="F131" s="27"/>
      <c r="Q131">
        <v>4</v>
      </c>
      <c r="R131" t="s">
        <v>451</v>
      </c>
      <c r="S131" s="55" t="s">
        <v>20</v>
      </c>
    </row>
    <row r="132" spans="1:19" ht="12">
      <c r="A132" s="22">
        <v>5</v>
      </c>
      <c r="B132" s="22">
        <v>15</v>
      </c>
      <c r="C132" s="40" t="str">
        <f t="shared" si="12"/>
        <v>Munroe Ritchie</v>
      </c>
      <c r="D132" s="40" t="str">
        <f t="shared" si="13"/>
        <v>Surrey</v>
      </c>
      <c r="E132" s="12" t="s">
        <v>806</v>
      </c>
      <c r="F132" s="27"/>
      <c r="Q132">
        <v>5</v>
      </c>
      <c r="R132"/>
      <c r="S132" s="55" t="s">
        <v>21</v>
      </c>
    </row>
    <row r="133" spans="1:19" ht="12">
      <c r="A133" s="22">
        <v>6</v>
      </c>
      <c r="B133" s="22">
        <v>4</v>
      </c>
      <c r="C133" s="40" t="str">
        <f t="shared" si="12"/>
        <v>Isaac Huskisson</v>
      </c>
      <c r="D133" s="40" t="str">
        <f t="shared" si="13"/>
        <v>Cambs</v>
      </c>
      <c r="E133" s="12" t="s">
        <v>807</v>
      </c>
      <c r="F133" s="27"/>
      <c r="Q133">
        <v>6</v>
      </c>
      <c r="R133" t="s">
        <v>420</v>
      </c>
      <c r="S133" s="55" t="s">
        <v>23</v>
      </c>
    </row>
    <row r="134" spans="1:19" ht="12">
      <c r="A134" s="22">
        <v>7</v>
      </c>
      <c r="B134" s="22">
        <v>8</v>
      </c>
      <c r="C134" s="40" t="str">
        <f t="shared" si="12"/>
        <v>Leslie Parkes</v>
      </c>
      <c r="D134" s="40" t="str">
        <f t="shared" si="13"/>
        <v>Hants</v>
      </c>
      <c r="E134" s="12" t="s">
        <v>808</v>
      </c>
      <c r="F134" s="27"/>
      <c r="Q134">
        <v>7</v>
      </c>
      <c r="R134" t="s">
        <v>455</v>
      </c>
      <c r="S134" s="55" t="s">
        <v>24</v>
      </c>
    </row>
    <row r="135" spans="1:19" ht="12">
      <c r="A135" s="22">
        <v>8</v>
      </c>
      <c r="B135" s="22">
        <v>14</v>
      </c>
      <c r="C135" s="40" t="str">
        <f t="shared" si="12"/>
        <v>Oliver Thompson</v>
      </c>
      <c r="D135" s="40" t="str">
        <f t="shared" si="13"/>
        <v>Suffolk</v>
      </c>
      <c r="E135" s="12" t="s">
        <v>809</v>
      </c>
      <c r="F135" s="27"/>
      <c r="Q135">
        <v>8</v>
      </c>
      <c r="R135" t="s">
        <v>456</v>
      </c>
      <c r="S135" s="55" t="s">
        <v>71</v>
      </c>
    </row>
    <row r="136" spans="1:19" ht="12">
      <c r="A136" s="22">
        <v>9</v>
      </c>
      <c r="B136" s="22">
        <v>3</v>
      </c>
      <c r="C136" s="40" t="str">
        <f t="shared" si="12"/>
        <v>Lewis Barnes</v>
      </c>
      <c r="D136" s="40" t="str">
        <f t="shared" si="13"/>
        <v>Bucks</v>
      </c>
      <c r="E136" s="12" t="s">
        <v>810</v>
      </c>
      <c r="F136" s="27"/>
      <c r="Q136">
        <v>9</v>
      </c>
      <c r="R136"/>
      <c r="S136" s="55" t="s">
        <v>25</v>
      </c>
    </row>
    <row r="137" spans="1:19" ht="12">
      <c r="A137" s="22">
        <v>10</v>
      </c>
      <c r="B137" s="22">
        <v>6</v>
      </c>
      <c r="C137" s="40" t="str">
        <f t="shared" si="12"/>
        <v>Ryan Smith</v>
      </c>
      <c r="D137" s="40" t="str">
        <f t="shared" si="13"/>
        <v>Dorset</v>
      </c>
      <c r="E137" s="12" t="s">
        <v>811</v>
      </c>
      <c r="F137" s="27"/>
      <c r="Q137">
        <v>10</v>
      </c>
      <c r="R137" t="s">
        <v>457</v>
      </c>
      <c r="S137" s="55" t="s">
        <v>26</v>
      </c>
    </row>
    <row r="138" spans="1:19" ht="13.5">
      <c r="A138" s="22"/>
      <c r="B138" s="22"/>
      <c r="C138" s="40"/>
      <c r="D138" s="40"/>
      <c r="F138" s="27"/>
      <c r="Q138" s="74">
        <v>11</v>
      </c>
      <c r="R138" s="74" t="s">
        <v>731</v>
      </c>
      <c r="S138" s="55" t="s">
        <v>72</v>
      </c>
    </row>
    <row r="139" spans="1:19" ht="12">
      <c r="A139" s="22"/>
      <c r="B139" s="22"/>
      <c r="C139" s="40"/>
      <c r="D139" s="40"/>
      <c r="F139" s="27"/>
      <c r="Q139">
        <v>12</v>
      </c>
      <c r="R139"/>
      <c r="S139" s="55" t="s">
        <v>27</v>
      </c>
    </row>
    <row r="140" spans="1:19" ht="12">
      <c r="A140" s="22"/>
      <c r="B140" s="22"/>
      <c r="C140" s="40"/>
      <c r="D140" s="40"/>
      <c r="F140" s="27"/>
      <c r="Q140">
        <v>13</v>
      </c>
      <c r="R140"/>
      <c r="S140" s="55" t="s">
        <v>73</v>
      </c>
    </row>
    <row r="141" spans="1:19" ht="12">
      <c r="A141" s="22"/>
      <c r="B141" s="22"/>
      <c r="C141" s="40"/>
      <c r="D141" s="40"/>
      <c r="F141" s="27"/>
      <c r="Q141">
        <v>14</v>
      </c>
      <c r="R141" t="s">
        <v>453</v>
      </c>
      <c r="S141" s="55" t="s">
        <v>29</v>
      </c>
    </row>
    <row r="142" spans="1:19" ht="12">
      <c r="A142" s="22"/>
      <c r="B142" s="22"/>
      <c r="C142" s="40"/>
      <c r="D142" s="40"/>
      <c r="F142" s="27"/>
      <c r="Q142">
        <v>15</v>
      </c>
      <c r="R142" t="s">
        <v>759</v>
      </c>
      <c r="S142" s="55" t="s">
        <v>30</v>
      </c>
    </row>
    <row r="143" spans="1:19" ht="12">
      <c r="A143" s="22"/>
      <c r="B143" s="22"/>
      <c r="C143" s="40"/>
      <c r="D143" s="40"/>
      <c r="F143" s="27"/>
      <c r="Q143">
        <v>16</v>
      </c>
      <c r="R143" t="s">
        <v>449</v>
      </c>
      <c r="S143" s="55" t="s">
        <v>31</v>
      </c>
    </row>
    <row r="144" spans="1:19" ht="12">
      <c r="A144" s="24"/>
      <c r="B144" s="22"/>
      <c r="C144" s="40"/>
      <c r="D144" s="40"/>
      <c r="F144" s="27"/>
      <c r="Q144" s="50"/>
      <c r="R144" s="49"/>
      <c r="S144" s="49"/>
    </row>
    <row r="145" spans="1:15" ht="12.75" thickBot="1">
      <c r="A145" s="25"/>
      <c r="B145" s="25"/>
      <c r="C145" s="25"/>
      <c r="D145" s="25"/>
      <c r="E145" s="16"/>
      <c r="F145" s="19"/>
      <c r="G145" s="60"/>
      <c r="H145" s="60"/>
      <c r="I145" s="60"/>
      <c r="J145" s="60"/>
      <c r="K145" s="60"/>
      <c r="L145" s="60"/>
      <c r="M145" s="60"/>
      <c r="N145" s="60"/>
      <c r="O145" s="60"/>
    </row>
    <row r="147" spans="1:4" ht="12">
      <c r="A147" s="56" t="s">
        <v>16</v>
      </c>
      <c r="B147" s="56"/>
      <c r="C147" s="26"/>
      <c r="D147" s="36" t="s">
        <v>147</v>
      </c>
    </row>
    <row r="148" spans="1:19" ht="12">
      <c r="A148" s="22">
        <v>1</v>
      </c>
      <c r="B148" s="22">
        <v>2</v>
      </c>
      <c r="C148" s="40" t="str">
        <f aca="true" t="shared" si="14" ref="C148:C157">VLOOKUP($B148,$Q$148:$S$164,2,FALSE)</f>
        <v>Luke Angell</v>
      </c>
      <c r="D148" s="40" t="str">
        <f aca="true" t="shared" si="15" ref="D148:D157">VLOOKUP($B148,$Q$148:$S$164,3,FALSE)</f>
        <v>Berks</v>
      </c>
      <c r="E148" s="12" t="s">
        <v>1114</v>
      </c>
      <c r="F148" s="27"/>
      <c r="Q148">
        <v>1</v>
      </c>
      <c r="R148" s="75" t="s">
        <v>962</v>
      </c>
      <c r="S148" s="55" t="s">
        <v>17</v>
      </c>
    </row>
    <row r="149" spans="1:19" ht="12">
      <c r="A149" s="22">
        <v>2</v>
      </c>
      <c r="B149" s="22">
        <v>13</v>
      </c>
      <c r="C149" s="40" t="str">
        <f t="shared" si="14"/>
        <v>Redford Curtis</v>
      </c>
      <c r="D149" s="40" t="str">
        <f t="shared" si="15"/>
        <v>Oxon</v>
      </c>
      <c r="E149" s="12" t="s">
        <v>901</v>
      </c>
      <c r="F149" s="27"/>
      <c r="Q149">
        <v>2</v>
      </c>
      <c r="R149" t="s">
        <v>434</v>
      </c>
      <c r="S149" s="55" t="s">
        <v>18</v>
      </c>
    </row>
    <row r="150" spans="1:19" ht="12">
      <c r="A150" s="22">
        <v>3</v>
      </c>
      <c r="B150" s="22">
        <v>9</v>
      </c>
      <c r="C150" s="40" t="str">
        <f t="shared" si="14"/>
        <v>Conor Martin</v>
      </c>
      <c r="D150" s="40" t="str">
        <f t="shared" si="15"/>
        <v>Herts</v>
      </c>
      <c r="E150" s="12" t="s">
        <v>1115</v>
      </c>
      <c r="F150" s="27"/>
      <c r="Q150">
        <v>3</v>
      </c>
      <c r="R150" t="s">
        <v>435</v>
      </c>
      <c r="S150" s="55" t="s">
        <v>19</v>
      </c>
    </row>
    <row r="151" spans="1:19" ht="12">
      <c r="A151" s="22">
        <v>4</v>
      </c>
      <c r="B151" s="22">
        <v>1</v>
      </c>
      <c r="C151" s="40" t="str">
        <f t="shared" si="14"/>
        <v>Alex Ingham</v>
      </c>
      <c r="D151" s="40" t="str">
        <f t="shared" si="15"/>
        <v>Beds</v>
      </c>
      <c r="E151" s="12" t="s">
        <v>1116</v>
      </c>
      <c r="F151" s="27"/>
      <c r="Q151">
        <v>4</v>
      </c>
      <c r="R151" t="s">
        <v>436</v>
      </c>
      <c r="S151" s="55" t="s">
        <v>20</v>
      </c>
    </row>
    <row r="152" spans="1:19" ht="12">
      <c r="A152" s="22">
        <v>5</v>
      </c>
      <c r="B152" s="22">
        <v>4</v>
      </c>
      <c r="C152" s="40" t="str">
        <f t="shared" si="14"/>
        <v>Albert Pavelin</v>
      </c>
      <c r="D152" s="40" t="str">
        <f t="shared" si="15"/>
        <v>Cambs</v>
      </c>
      <c r="E152" s="12" t="s">
        <v>1117</v>
      </c>
      <c r="F152" s="27"/>
      <c r="Q152">
        <v>5</v>
      </c>
      <c r="R152"/>
      <c r="S152" s="55" t="s">
        <v>21</v>
      </c>
    </row>
    <row r="153" spans="1:19" ht="12">
      <c r="A153" s="22">
        <v>6</v>
      </c>
      <c r="B153" s="22">
        <v>16</v>
      </c>
      <c r="C153" s="40" t="str">
        <f t="shared" si="14"/>
        <v>Scott Staples</v>
      </c>
      <c r="D153" s="40" t="str">
        <f t="shared" si="15"/>
        <v>Sussex</v>
      </c>
      <c r="E153" s="12" t="s">
        <v>1118</v>
      </c>
      <c r="F153" s="27"/>
      <c r="Q153">
        <v>6</v>
      </c>
      <c r="R153" t="s">
        <v>437</v>
      </c>
      <c r="S153" s="55" t="s">
        <v>23</v>
      </c>
    </row>
    <row r="154" spans="1:19" ht="12">
      <c r="A154" s="22">
        <v>7</v>
      </c>
      <c r="B154" s="22">
        <v>11</v>
      </c>
      <c r="C154" s="40" t="str">
        <f t="shared" si="14"/>
        <v>David Jerzykowski</v>
      </c>
      <c r="D154" s="40" t="str">
        <f t="shared" si="15"/>
        <v>Middx</v>
      </c>
      <c r="E154" s="76" t="s">
        <v>1119</v>
      </c>
      <c r="F154" s="27"/>
      <c r="Q154">
        <v>7</v>
      </c>
      <c r="R154" t="s">
        <v>438</v>
      </c>
      <c r="S154" s="55" t="s">
        <v>24</v>
      </c>
    </row>
    <row r="155" spans="1:19" ht="12">
      <c r="A155" s="22">
        <v>8</v>
      </c>
      <c r="B155" s="22">
        <v>7</v>
      </c>
      <c r="C155" s="40" t="str">
        <f t="shared" si="14"/>
        <v>Duane Jibunoh</v>
      </c>
      <c r="D155" s="40" t="str">
        <f t="shared" si="15"/>
        <v>Essex</v>
      </c>
      <c r="E155" s="12" t="s">
        <v>1120</v>
      </c>
      <c r="F155" s="27"/>
      <c r="Q155">
        <v>8</v>
      </c>
      <c r="R155" t="s">
        <v>384</v>
      </c>
      <c r="S155" s="55" t="s">
        <v>71</v>
      </c>
    </row>
    <row r="156" spans="1:19" ht="12">
      <c r="A156" s="22">
        <v>9</v>
      </c>
      <c r="B156" s="22">
        <v>8</v>
      </c>
      <c r="C156" s="40" t="str">
        <f t="shared" si="14"/>
        <v>Tobin Hatton-Brown</v>
      </c>
      <c r="D156" s="40" t="str">
        <f t="shared" si="15"/>
        <v>Hants</v>
      </c>
      <c r="E156" s="12" t="s">
        <v>1121</v>
      </c>
      <c r="F156" s="27"/>
      <c r="Q156">
        <v>9</v>
      </c>
      <c r="R156" t="s">
        <v>744</v>
      </c>
      <c r="S156" s="55" t="s">
        <v>25</v>
      </c>
    </row>
    <row r="157" spans="1:19" ht="12">
      <c r="A157" s="22">
        <v>10</v>
      </c>
      <c r="B157" s="22">
        <v>6</v>
      </c>
      <c r="C157" s="40" t="str">
        <f t="shared" si="14"/>
        <v>Matthew Ridge</v>
      </c>
      <c r="D157" s="40" t="str">
        <f t="shared" si="15"/>
        <v>Dorset</v>
      </c>
      <c r="E157" s="12" t="s">
        <v>865</v>
      </c>
      <c r="F157" s="27"/>
      <c r="Q157">
        <v>10</v>
      </c>
      <c r="R157" t="s">
        <v>439</v>
      </c>
      <c r="S157" s="55" t="s">
        <v>26</v>
      </c>
    </row>
    <row r="158" spans="1:19" ht="13.5">
      <c r="A158" s="22"/>
      <c r="B158" s="22"/>
      <c r="C158" s="40"/>
      <c r="D158" s="40"/>
      <c r="F158" s="27"/>
      <c r="Q158" s="74">
        <v>11</v>
      </c>
      <c r="R158" s="74" t="s">
        <v>728</v>
      </c>
      <c r="S158" s="55" t="s">
        <v>72</v>
      </c>
    </row>
    <row r="159" spans="1:19" ht="12">
      <c r="A159" s="22"/>
      <c r="B159" s="22"/>
      <c r="C159" s="40"/>
      <c r="D159" s="40"/>
      <c r="F159" s="27"/>
      <c r="Q159">
        <v>12</v>
      </c>
      <c r="R159"/>
      <c r="S159" s="55" t="s">
        <v>27</v>
      </c>
    </row>
    <row r="160" spans="1:19" ht="12">
      <c r="A160" s="22"/>
      <c r="B160" s="22"/>
      <c r="C160" s="40"/>
      <c r="D160" s="40"/>
      <c r="F160" s="27"/>
      <c r="Q160">
        <v>13</v>
      </c>
      <c r="R160" t="s">
        <v>440</v>
      </c>
      <c r="S160" s="55" t="s">
        <v>73</v>
      </c>
    </row>
    <row r="161" spans="1:19" ht="12">
      <c r="A161" s="22"/>
      <c r="B161" s="22"/>
      <c r="C161" s="40"/>
      <c r="D161" s="40"/>
      <c r="F161" s="27"/>
      <c r="Q161">
        <v>14</v>
      </c>
      <c r="R161" t="s">
        <v>441</v>
      </c>
      <c r="S161" s="55" t="s">
        <v>29</v>
      </c>
    </row>
    <row r="162" spans="1:19" ht="12">
      <c r="A162" s="22"/>
      <c r="B162" s="22"/>
      <c r="C162" s="40"/>
      <c r="D162" s="40"/>
      <c r="F162" s="27"/>
      <c r="Q162">
        <v>15</v>
      </c>
      <c r="R162"/>
      <c r="S162" s="55" t="s">
        <v>30</v>
      </c>
    </row>
    <row r="163" spans="1:19" ht="12">
      <c r="A163" s="22"/>
      <c r="B163" s="22"/>
      <c r="C163" s="40"/>
      <c r="D163" s="40"/>
      <c r="F163" s="27"/>
      <c r="Q163">
        <v>16</v>
      </c>
      <c r="R163" t="s">
        <v>442</v>
      </c>
      <c r="S163" s="55" t="s">
        <v>31</v>
      </c>
    </row>
    <row r="164" spans="1:19" ht="12">
      <c r="A164" s="24"/>
      <c r="B164" s="22"/>
      <c r="C164" s="40"/>
      <c r="D164" s="40"/>
      <c r="F164" s="27"/>
      <c r="Q164" s="50"/>
      <c r="R164" s="49"/>
      <c r="S164" s="49"/>
    </row>
    <row r="165" spans="1:15" ht="12.75" thickBot="1">
      <c r="A165" s="60"/>
      <c r="B165" s="60"/>
      <c r="C165" s="25"/>
      <c r="D165" s="25"/>
      <c r="E165" s="16"/>
      <c r="F165" s="19"/>
      <c r="G165" s="60"/>
      <c r="H165" s="60"/>
      <c r="I165" s="60"/>
      <c r="J165" s="60"/>
      <c r="K165" s="60"/>
      <c r="L165" s="60"/>
      <c r="M165" s="60"/>
      <c r="N165" s="60"/>
      <c r="O165" s="60"/>
    </row>
  </sheetData>
  <sheetProtection/>
  <dataValidations count="1">
    <dataValidation type="list" allowBlank="1" showInputMessage="1" showErrorMessage="1" sqref="C125 D2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M32"/>
  <sheetViews>
    <sheetView workbookViewId="0" topLeftCell="A2">
      <selection activeCell="A6" sqref="A6"/>
    </sheetView>
  </sheetViews>
  <sheetFormatPr defaultColWidth="9.140625" defaultRowHeight="12.75"/>
  <cols>
    <col min="1" max="17" width="9.140625" style="2" customWidth="1"/>
    <col min="18" max="26" width="4.421875" style="2" customWidth="1"/>
    <col min="27" max="27" width="4.7109375" style="2" customWidth="1"/>
    <col min="28" max="37" width="4.421875" style="2" customWidth="1"/>
    <col min="38" max="16384" width="9.140625" style="2" customWidth="1"/>
  </cols>
  <sheetData>
    <row r="1" spans="1:37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62</v>
      </c>
      <c r="H1" s="2" t="s">
        <v>41</v>
      </c>
      <c r="I1" s="2" t="s">
        <v>63</v>
      </c>
      <c r="J1" s="2" t="s">
        <v>43</v>
      </c>
      <c r="K1" s="2" t="s">
        <v>44</v>
      </c>
      <c r="L1" s="2" t="s">
        <v>42</v>
      </c>
      <c r="M1" s="2" t="s">
        <v>47</v>
      </c>
      <c r="N1" s="2" t="s">
        <v>49</v>
      </c>
      <c r="O1" s="2" t="s">
        <v>50</v>
      </c>
      <c r="P1" s="2" t="s">
        <v>51</v>
      </c>
      <c r="Q1" s="2" t="s">
        <v>52</v>
      </c>
      <c r="R1" s="9" t="str">
        <f>A14</f>
        <v>Beds</v>
      </c>
      <c r="S1" s="10" t="str">
        <f>A15</f>
        <v>Berks</v>
      </c>
      <c r="T1" s="5" t="str">
        <f>A16</f>
        <v>Bucks</v>
      </c>
      <c r="U1" s="5" t="str">
        <f>A17</f>
        <v>Cambs</v>
      </c>
      <c r="V1" s="5" t="str">
        <f>A18</f>
        <v>Cornwall</v>
      </c>
      <c r="W1" s="5" t="str">
        <f>A19</f>
        <v>Devon</v>
      </c>
      <c r="X1" s="5" t="str">
        <f>A20</f>
        <v>Dorset</v>
      </c>
      <c r="Y1" s="5" t="str">
        <f>A21</f>
        <v>Essex</v>
      </c>
      <c r="Z1" s="5" t="str">
        <f>A22</f>
        <v>Hants</v>
      </c>
      <c r="AA1" s="5" t="str">
        <f>A23</f>
        <v>Herts</v>
      </c>
      <c r="AB1" s="5" t="str">
        <f>A24</f>
        <v>Kent</v>
      </c>
      <c r="AC1" s="5" t="str">
        <f>A25</f>
        <v>Middx</v>
      </c>
      <c r="AD1" s="5" t="str">
        <f>A26</f>
        <v>Norfolk</v>
      </c>
      <c r="AE1" s="5" t="str">
        <f>A27</f>
        <v>Oxon</v>
      </c>
      <c r="AF1" s="5" t="str">
        <f>A28</f>
        <v>Somerset</v>
      </c>
      <c r="AG1" s="5" t="str">
        <f>A29</f>
        <v>Suffolk</v>
      </c>
      <c r="AH1" s="5" t="str">
        <f>A30</f>
        <v>Surrey</v>
      </c>
      <c r="AI1" s="5" t="str">
        <f>A31</f>
        <v>Sussex</v>
      </c>
      <c r="AJ1" s="5" t="str">
        <f>A32</f>
        <v>Wiltshire</v>
      </c>
      <c r="AK1" s="6" t="s">
        <v>33</v>
      </c>
    </row>
    <row r="2" spans="1:37" ht="9.75">
      <c r="A2" s="2">
        <v>1</v>
      </c>
      <c r="B2" s="2" t="str">
        <f>IF('U20M Track'!E32=0,0,'U20M Track'!D32)</f>
        <v>Essex</v>
      </c>
      <c r="C2" s="2" t="str">
        <f>IF('U20M Track'!E71=0,0,'U20M Track'!D71)</f>
        <v>Beds</v>
      </c>
      <c r="D2" s="2" t="str">
        <f>IF('U20M Track'!E110=0,0,'U20M Track'!D110)</f>
        <v>Cornwall</v>
      </c>
      <c r="E2" s="2" t="str">
        <f>IF('U20M Track'!E144=0,0,'U20M Track'!D144)</f>
        <v>Kent</v>
      </c>
      <c r="F2" s="2" t="str">
        <f>IF('U20M Track'!E155=0,0,'U20M Track'!D155)</f>
        <v>Berks</v>
      </c>
      <c r="G2" s="2" t="str">
        <f>IF('U20M Track'!E203=0,0,'U20M Track'!D203)</f>
        <v>Surrey</v>
      </c>
      <c r="H2" s="2" t="str">
        <f>IF('U20M Track'!E242=0,0,'U20M Track'!D242)</f>
        <v>Surrey</v>
      </c>
      <c r="I2" s="2" t="str">
        <f>IF('U20M Track'!E253=0,0,'U20M Track'!D253)</f>
        <v>Cornwall</v>
      </c>
      <c r="J2" s="2" t="str">
        <f>IF('U20M Field'!E4=0,0,'U20M Field'!D4)</f>
        <v>Middx</v>
      </c>
      <c r="K2" s="2" t="str">
        <f>IF('U20M Field'!E26=0,0,'U20M Field'!D26)</f>
        <v>Herts</v>
      </c>
      <c r="L2" s="2" t="str">
        <f>IF('U20M Field'!E46=0,0,'U20M Field'!D46)</f>
        <v>Dorset</v>
      </c>
      <c r="M2" s="2" t="str">
        <f>IF('U20M Field'!E66=0,0,'U20M Field'!D66)</f>
        <v>Essex</v>
      </c>
      <c r="N2" s="2" t="str">
        <f>IF('U20M Field'!E86=0,0,'U20M Field'!D86)</f>
        <v>Kent</v>
      </c>
      <c r="O2" s="2" t="str">
        <f>IF('U20M Field'!E108=0,0,'U20M Field'!D108)</f>
        <v>Kent</v>
      </c>
      <c r="P2" s="2" t="str">
        <f>IF('U20M Field'!E128=0,0,'U20M Field'!D128)</f>
        <v>Berks</v>
      </c>
      <c r="Q2" s="2" t="str">
        <f>IF('U20M Field'!E148=0,0,'U20M Field'!D148)</f>
        <v>Berks</v>
      </c>
      <c r="R2" s="11">
        <f>8*(COUNTIF($B$2:$Q$2,A14))</f>
        <v>8</v>
      </c>
      <c r="S2" s="11">
        <f>8*(COUNTIF($B$2:$Q$2,A15))</f>
        <v>24</v>
      </c>
      <c r="T2" s="11">
        <f>8*(COUNTIF($B$2:$Q$2,A16))</f>
        <v>0</v>
      </c>
      <c r="U2" s="11">
        <f>8*(COUNTIF($B$2:$Q$2,A17))</f>
        <v>0</v>
      </c>
      <c r="V2" s="11">
        <f>8*(COUNTIF($B$2:$Q$2,A18))</f>
        <v>16</v>
      </c>
      <c r="W2" s="11">
        <f>8*(COUNTIF($B$2:$Q$2,A19))</f>
        <v>0</v>
      </c>
      <c r="X2" s="11">
        <f>8*(COUNTIF($B$2:$Q$2,A20))</f>
        <v>8</v>
      </c>
      <c r="Y2" s="11">
        <f>8*(COUNTIF($B$2:$Q$2,A21))</f>
        <v>16</v>
      </c>
      <c r="Z2" s="11">
        <f>8*(COUNTIF($B$2:$Q$2,A22))</f>
        <v>0</v>
      </c>
      <c r="AA2" s="11">
        <f>8*(COUNTIF($B$2:$Q$2,A23))</f>
        <v>8</v>
      </c>
      <c r="AB2" s="11">
        <f>8*(COUNTIF($B$2:$Q$2,A24))</f>
        <v>24</v>
      </c>
      <c r="AC2" s="11">
        <f>8*(COUNTIF($B$2:$Q$2,A25))</f>
        <v>8</v>
      </c>
      <c r="AD2" s="11">
        <f>8*(COUNTIF($B$2:$Q$2,A26))</f>
        <v>0</v>
      </c>
      <c r="AE2" s="11">
        <f>8*(COUNTIF($B$2:$Q$2,A27))</f>
        <v>0</v>
      </c>
      <c r="AF2" s="11">
        <f>8*(COUNTIF($B$2:$Q$2,A28))</f>
        <v>0</v>
      </c>
      <c r="AG2" s="11">
        <f>8*(COUNTIF($B$2:$Q$2,A29))</f>
        <v>0</v>
      </c>
      <c r="AH2" s="11">
        <f>8*(COUNTIF($B$2:$Q$2,A30))</f>
        <v>16</v>
      </c>
      <c r="AI2" s="11">
        <f>8*(COUNTIF($B$2:$Q$2,A31))</f>
        <v>0</v>
      </c>
      <c r="AJ2" s="11">
        <f>8*(COUNTIF($B$2:$Q$2,A32))</f>
        <v>0</v>
      </c>
      <c r="AK2" s="11">
        <f>8*(COUNTIF(B2:Q2,"0")+COUNTIF(B2:Q2,"#N/A"))</f>
        <v>0</v>
      </c>
    </row>
    <row r="3" spans="1:37" ht="9.75">
      <c r="A3" s="2">
        <v>2</v>
      </c>
      <c r="B3" s="2" t="str">
        <f>IF('U20M Track'!E33=0,0,'U20M Track'!D33)</f>
        <v>Kent</v>
      </c>
      <c r="C3" s="2" t="str">
        <f>IF('U20M Track'!E72=0,0,'U20M Track'!D72)</f>
        <v>Surrey</v>
      </c>
      <c r="D3" s="2" t="str">
        <f>IF('U20M Track'!E111=0,0,'U20M Track'!D111)</f>
        <v>Surrey</v>
      </c>
      <c r="E3" s="2" t="str">
        <f>IF('U20M Track'!E145=0,0,'U20M Track'!D145)</f>
        <v>Oxon</v>
      </c>
      <c r="F3" s="2" t="str">
        <f>IF('U20M Track'!E156=0,0,'U20M Track'!D156)</f>
        <v>Sussex</v>
      </c>
      <c r="G3" s="2" t="str">
        <f>IF('U20M Track'!E204=0,0,'U20M Track'!D204)</f>
        <v>Middx</v>
      </c>
      <c r="H3" s="2" t="str">
        <f>IF('U20M Track'!E243=0,0,'U20M Track'!D243)</f>
        <v>Kent</v>
      </c>
      <c r="I3" s="2" t="str">
        <f>IF('U20M Track'!E254=0,0,'U20M Track'!D254)</f>
        <v>Dorset</v>
      </c>
      <c r="J3" s="2" t="str">
        <f>IF('U20M Field'!E5=0,0,'U20M Field'!D5)</f>
        <v>Surrey</v>
      </c>
      <c r="K3" s="2" t="str">
        <f>IF('U20M Field'!E27=0,0,'U20M Field'!D27)</f>
        <v>Norfolk</v>
      </c>
      <c r="L3" s="2" t="str">
        <f>IF('U20M Field'!E47=0,0,'U20M Field'!D47)</f>
        <v>Middx</v>
      </c>
      <c r="M3" s="2" t="str">
        <f>IF('U20M Field'!E67=0,0,'U20M Field'!D67)</f>
        <v>Sussex</v>
      </c>
      <c r="N3" s="2" t="str">
        <f>IF('U20M Field'!E87=0,0,'U20M Field'!D87)</f>
        <v>Essex</v>
      </c>
      <c r="O3" s="2" t="str">
        <f>IF('U20M Field'!E109=0,0,'U20M Field'!D109)</f>
        <v>Surrey</v>
      </c>
      <c r="P3" s="2" t="str">
        <f>IF('U20M Field'!E129=0,0,'U20M Field'!D129)</f>
        <v>Essex</v>
      </c>
      <c r="Q3" s="2" t="str">
        <f>IF('U20M Field'!E149=0,0,'U20M Field'!D149)</f>
        <v>Oxon</v>
      </c>
      <c r="R3" s="11">
        <f>7*(COUNTIF($B$3:$Q$3,A14))</f>
        <v>0</v>
      </c>
      <c r="S3" s="11">
        <f>7*(COUNTIF($B$3:$Q$3,A15))</f>
        <v>0</v>
      </c>
      <c r="T3" s="11">
        <f>7*(COUNTIF($B$3:$Q$3,A16))</f>
        <v>0</v>
      </c>
      <c r="U3" s="11">
        <f>7*(COUNTIF($B$3:$Q$3,A17))</f>
        <v>0</v>
      </c>
      <c r="V3" s="11">
        <f>7*(COUNTIF($B$3:$Q$3,A18))</f>
        <v>0</v>
      </c>
      <c r="W3" s="11">
        <f>7*(COUNTIF($B$3:$Q$3,A19))</f>
        <v>0</v>
      </c>
      <c r="X3" s="11">
        <f>7*(COUNTIF($B$3:$Q$3,A20))</f>
        <v>7</v>
      </c>
      <c r="Y3" s="11">
        <f>7*(COUNTIF($B$3:$Q$3,A21))</f>
        <v>14</v>
      </c>
      <c r="Z3" s="11">
        <f>7*(COUNTIF($B$3:$Q$3,A22))</f>
        <v>0</v>
      </c>
      <c r="AA3" s="11">
        <f>7*(COUNTIF($B$3:$Q$3,A23))</f>
        <v>0</v>
      </c>
      <c r="AB3" s="11">
        <f>7*(COUNTIF($B$3:$Q$3,A24))</f>
        <v>14</v>
      </c>
      <c r="AC3" s="11">
        <f>7*(COUNTIF($B$3:$Q$3,A25))</f>
        <v>14</v>
      </c>
      <c r="AD3" s="11">
        <f>7*(COUNTIF($B$3:$Q$3,A26))</f>
        <v>7</v>
      </c>
      <c r="AE3" s="11">
        <f>7*(COUNTIF($B$3:$Q$3,A27))</f>
        <v>14</v>
      </c>
      <c r="AF3" s="11">
        <f>7*(COUNTIF($B$3:$Q$3,A28))</f>
        <v>0</v>
      </c>
      <c r="AG3" s="11">
        <f>7*(COUNTIF($B$3:$Q$3,A29))</f>
        <v>0</v>
      </c>
      <c r="AH3" s="11">
        <f>7*(COUNTIF($B$3:$Q$3,A30))</f>
        <v>28</v>
      </c>
      <c r="AI3" s="11">
        <f>7*(COUNTIF($B$3:$Q$3,A31))</f>
        <v>14</v>
      </c>
      <c r="AJ3" s="11">
        <f>7*(COUNTIF($B$3:$Q$3,A32))</f>
        <v>0</v>
      </c>
      <c r="AK3" s="11">
        <f>7*(COUNTIF(B3:Q3,"0")+COUNTIF(B3:Q3,"#N/A"))</f>
        <v>0</v>
      </c>
    </row>
    <row r="4" spans="1:37" ht="9.75">
      <c r="A4" s="2">
        <v>3</v>
      </c>
      <c r="B4" s="2" t="str">
        <f>IF('U20M Track'!E34=0,0,'U20M Track'!D34)</f>
        <v>Hants</v>
      </c>
      <c r="C4" s="2" t="str">
        <f>IF('U20M Track'!E73=0,0,'U20M Track'!D73)</f>
        <v>Middx</v>
      </c>
      <c r="D4" s="2" t="str">
        <f>IF('U20M Track'!E112=0,0,'U20M Track'!D112)</f>
        <v>Bucks</v>
      </c>
      <c r="E4" s="2" t="str">
        <f>IF('U20M Track'!E146=0,0,'U20M Track'!D146)</f>
        <v>Beds</v>
      </c>
      <c r="F4" s="2" t="str">
        <f>IF('U20M Track'!E157=0,0,'U20M Track'!D157)</f>
        <v>Beds</v>
      </c>
      <c r="G4" s="2" t="str">
        <f>IF('U20M Track'!E205=0,0,'U20M Track'!D205)</f>
        <v>Essex</v>
      </c>
      <c r="H4" s="2" t="str">
        <f>IF('U20M Track'!E244=0,0,'U20M Track'!D244)</f>
        <v>Hants</v>
      </c>
      <c r="I4" s="2" t="str">
        <f>IF('U20M Track'!E255=0,0,'U20M Track'!D255)</f>
        <v>Essex</v>
      </c>
      <c r="J4" s="2" t="str">
        <f>IF('U20M Field'!E6=0,0,'U20M Field'!D6)</f>
        <v>Hants</v>
      </c>
      <c r="K4" s="2" t="str">
        <f>IF('U20M Field'!E28=0,0,'U20M Field'!D28)</f>
        <v>Sussex</v>
      </c>
      <c r="L4" s="2" t="str">
        <f>IF('U20M Field'!E48=0,0,'U20M Field'!D48)</f>
        <v>Cambs</v>
      </c>
      <c r="M4" s="2" t="str">
        <f>IF('U20M Field'!E68=0,0,'U20M Field'!D68)</f>
        <v>Hants</v>
      </c>
      <c r="N4" s="2" t="str">
        <f>IF('U20M Field'!E88=0,0,'U20M Field'!D88)</f>
        <v>Dorset</v>
      </c>
      <c r="O4" s="2" t="str">
        <f>IF('U20M Field'!E110=0,0,'U20M Field'!D110)</f>
        <v>Suffolk</v>
      </c>
      <c r="P4" s="2" t="str">
        <f>IF('U20M Field'!E130=0,0,'U20M Field'!D130)</f>
        <v>Sussex</v>
      </c>
      <c r="Q4" s="2" t="str">
        <f>IF('U20M Field'!E150=0,0,'U20M Field'!D150)</f>
        <v>Herts</v>
      </c>
      <c r="R4" s="11">
        <f>6*(COUNTIF($B$4:$Q$4,A14))</f>
        <v>12</v>
      </c>
      <c r="S4" s="11">
        <f>6*(COUNTIF($B$4:$Q$4,A15))</f>
        <v>0</v>
      </c>
      <c r="T4" s="11">
        <f>6*(COUNTIF($B$4:$Q$4,A16))</f>
        <v>6</v>
      </c>
      <c r="U4" s="11">
        <f>6*(COUNTIF($B$4:$Q$4,A17))</f>
        <v>6</v>
      </c>
      <c r="V4" s="11">
        <f>6*(COUNTIF($B$4:$Q$4,A18))</f>
        <v>0</v>
      </c>
      <c r="W4" s="11">
        <f>6*(COUNTIF($B$4:$Q$4,A19))</f>
        <v>0</v>
      </c>
      <c r="X4" s="11">
        <f>6*(COUNTIF($B$4:$Q$4,A20))</f>
        <v>6</v>
      </c>
      <c r="Y4" s="11">
        <f>6*(COUNTIF($B$4:$Q$4,A21))</f>
        <v>12</v>
      </c>
      <c r="Z4" s="11">
        <f>6*(COUNTIF($B$4:$Q$4,A22))</f>
        <v>24</v>
      </c>
      <c r="AA4" s="11">
        <f>6*(COUNTIF($B$4:$Q$4,A23))</f>
        <v>6</v>
      </c>
      <c r="AB4" s="11">
        <f>6*(COUNTIF($B$4:$Q$4,A24))</f>
        <v>0</v>
      </c>
      <c r="AC4" s="11">
        <f>6*(COUNTIF($B$4:$Q$4,A25))</f>
        <v>6</v>
      </c>
      <c r="AD4" s="11">
        <f>6*(COUNTIF($B$4:$Q$4,A26))</f>
        <v>0</v>
      </c>
      <c r="AE4" s="11">
        <f>6*(COUNTIF($B$4:$Q$4,A27))</f>
        <v>0</v>
      </c>
      <c r="AF4" s="11">
        <f>6*(COUNTIF($B$4:$Q$4,A28))</f>
        <v>0</v>
      </c>
      <c r="AG4" s="11">
        <f>6*(COUNTIF($B$4:$Q$4,A29))</f>
        <v>6</v>
      </c>
      <c r="AH4" s="11">
        <f>6*(COUNTIF($B$4:$Q$4,A30))</f>
        <v>0</v>
      </c>
      <c r="AI4" s="11">
        <f>6*(COUNTIF($B$4:$Q$4,A31))</f>
        <v>12</v>
      </c>
      <c r="AJ4" s="11">
        <f>6*(COUNTIF($B$4:$Q$4,A32))</f>
        <v>0</v>
      </c>
      <c r="AK4" s="11">
        <f>6*(COUNTIF(B4:Q4,"0")+COUNTIF(B4:Q4,"#N/A"))</f>
        <v>0</v>
      </c>
    </row>
    <row r="5" spans="1:37" ht="9.75">
      <c r="A5" s="2">
        <v>4</v>
      </c>
      <c r="B5" s="2" t="str">
        <f>IF('U20M Track'!E35=0,0,'U20M Track'!D35)</f>
        <v>Berks</v>
      </c>
      <c r="C5" s="2" t="str">
        <f>IF('U20M Track'!E74=0,0,'U20M Track'!D74)</f>
        <v>Norfolk</v>
      </c>
      <c r="D5" s="2" t="str">
        <f>IF('U20M Track'!E113=0,0,'U20M Track'!D113)</f>
        <v>Oxon</v>
      </c>
      <c r="E5" s="2" t="str">
        <f>IF('U20M Track'!E147=0,0,'U20M Track'!D147)</f>
        <v>Surrey</v>
      </c>
      <c r="F5" s="2" t="str">
        <f>IF('U20M Track'!E158=0,0,'U20M Track'!D158)</f>
        <v>Middx</v>
      </c>
      <c r="G5" s="2" t="str">
        <f>IF('U20M Track'!E206=0,0,'U20M Track'!D206)</f>
        <v>Hants</v>
      </c>
      <c r="H5" s="2" t="str">
        <f>IF('U20M Track'!E245=0,0,'U20M Track'!D245)</f>
        <v>Cambs</v>
      </c>
      <c r="I5" s="2" t="str">
        <f>IF('U20M Track'!E256=0,0,'U20M Track'!D256)</f>
        <v>Kent</v>
      </c>
      <c r="J5" s="2" t="str">
        <f>IF('U20M Field'!E7=0,0,'U20M Field'!D7)</f>
        <v>Berks</v>
      </c>
      <c r="K5" s="2" t="str">
        <f>IF('U20M Field'!E29=0,0,'U20M Field'!D29)</f>
        <v>Middx</v>
      </c>
      <c r="L5" s="2" t="str">
        <f>IF('U20M Field'!E49=0,0,'U20M Field'!D49)</f>
        <v>Norfolk</v>
      </c>
      <c r="M5" s="2" t="str">
        <f>IF('U20M Field'!E69=0,0,'U20M Field'!D69)</f>
        <v>Oxon</v>
      </c>
      <c r="N5" s="2" t="str">
        <f>IF('U20M Field'!E89=0,0,'U20M Field'!D89)</f>
        <v>Sussex</v>
      </c>
      <c r="O5" s="2" t="str">
        <f>IF('U20M Field'!E111=0,0,'U20M Field'!D111)</f>
        <v>Berks</v>
      </c>
      <c r="P5" s="2" t="str">
        <f>IF('U20M Field'!E131=0,0,'U20M Field'!D131)</f>
        <v>Middx</v>
      </c>
      <c r="Q5" s="2" t="str">
        <f>IF('U20M Field'!E151=0,0,'U20M Field'!D151)</f>
        <v>Beds</v>
      </c>
      <c r="R5" s="11">
        <f>5*(COUNTIF($B$5:$Q$5,A14))</f>
        <v>5</v>
      </c>
      <c r="S5" s="11">
        <f>5*(COUNTIF($B$5:$Q$5,A15))</f>
        <v>15</v>
      </c>
      <c r="T5" s="11">
        <f>5*(COUNTIF($B$5:$Q$5,A16))</f>
        <v>0</v>
      </c>
      <c r="U5" s="11">
        <f>5*(COUNTIF($B$5:$Q$5,A17))</f>
        <v>5</v>
      </c>
      <c r="V5" s="11">
        <f>5*(COUNTIF($B$5:$Q$5,A18))</f>
        <v>0</v>
      </c>
      <c r="W5" s="11">
        <f>5*(COUNTIF($B$5:$Q$5,A19))</f>
        <v>0</v>
      </c>
      <c r="X5" s="11">
        <f>5*(COUNTIF($B$5:$Q$5,A20))</f>
        <v>0</v>
      </c>
      <c r="Y5" s="11">
        <f>5*(COUNTIF($B$5:$Q$5,A21))</f>
        <v>0</v>
      </c>
      <c r="Z5" s="11">
        <f>5*(COUNTIF($B$5:$Q$5,A22))</f>
        <v>5</v>
      </c>
      <c r="AA5" s="11">
        <f>5*(COUNTIF($B$5:$Q$5,A23))</f>
        <v>0</v>
      </c>
      <c r="AB5" s="11">
        <f>5*(COUNTIF($B$5:$Q$5,A24))</f>
        <v>5</v>
      </c>
      <c r="AC5" s="11">
        <f>5*(COUNTIF($B$5:$Q$5,A25))</f>
        <v>15</v>
      </c>
      <c r="AD5" s="11">
        <f>5*(COUNTIF($B$5:$Q$5,A26))</f>
        <v>10</v>
      </c>
      <c r="AE5" s="11">
        <f>5*(COUNTIF($B$5:$Q$5,A27))</f>
        <v>10</v>
      </c>
      <c r="AF5" s="11">
        <f>5*(COUNTIF($B$5:$Q$5,A28))</f>
        <v>0</v>
      </c>
      <c r="AG5" s="11">
        <f>5*(COUNTIF($B$5:$Q$5,A29))</f>
        <v>0</v>
      </c>
      <c r="AH5" s="11">
        <f>5*(COUNTIF($B$5:$Q$5,A30))</f>
        <v>5</v>
      </c>
      <c r="AI5" s="11">
        <f>5*(COUNTIF($B$5:$Q$5,A31))</f>
        <v>5</v>
      </c>
      <c r="AJ5" s="11">
        <f>5*(COUNTIF($B$5:$Q$5,A32))</f>
        <v>0</v>
      </c>
      <c r="AK5" s="11">
        <f>5*(COUNTIF(B5:Q5,"0")+COUNTIF(B5:Q5,"#N/A"))</f>
        <v>0</v>
      </c>
    </row>
    <row r="6" spans="1:37" ht="9.75">
      <c r="A6" s="2">
        <v>5</v>
      </c>
      <c r="B6" s="2" t="str">
        <f>IF('U20M Track'!E36=0,0,'U20M Track'!D36)</f>
        <v>Sussex</v>
      </c>
      <c r="C6" s="2" t="str">
        <f>IF('U20M Track'!E75=0,0,'U20M Track'!D75)</f>
        <v>Bucks</v>
      </c>
      <c r="D6" s="2" t="str">
        <f>IF('U20M Track'!E114=0,0,'U20M Track'!D114)</f>
        <v>Norfolk</v>
      </c>
      <c r="E6" s="2" t="str">
        <f>IF('U20M Track'!E148=0,0,'U20M Track'!D148)</f>
        <v>Cambs</v>
      </c>
      <c r="F6" s="2" t="str">
        <f>IF('U20M Track'!E159=0,0,'U20M Track'!D159)</f>
        <v>Essex</v>
      </c>
      <c r="G6" s="2" t="str">
        <f>IF('U20M Track'!E207=0,0,'U20M Track'!D207)</f>
        <v>Kent</v>
      </c>
      <c r="H6" s="2" t="str">
        <f>IF('U20M Track'!E246=0,0,'U20M Track'!D246)</f>
        <v>Sussex</v>
      </c>
      <c r="I6" s="2" t="str">
        <f>IF('U20M Track'!E257=0,0,'U20M Track'!D257)</f>
        <v>Middx</v>
      </c>
      <c r="J6" s="2" t="str">
        <f>IF('U20M Field'!E8=0,0,'U20M Field'!D8)</f>
        <v>Beds</v>
      </c>
      <c r="K6" s="2" t="str">
        <f>IF('U20M Field'!E30=0,0,'U20M Field'!D30)</f>
        <v>Cornwall</v>
      </c>
      <c r="L6" s="2" t="str">
        <f>IF('U20M Field'!E50=0,0,'U20M Field'!D50)</f>
        <v>Oxon</v>
      </c>
      <c r="M6" s="2" t="str">
        <f>IF('U20M Field'!E70=0,0,'U20M Field'!D70)</f>
        <v>Middx</v>
      </c>
      <c r="N6" s="2" t="str">
        <f>IF('U20M Field'!E90=0,0,'U20M Field'!D90)</f>
        <v>Hants</v>
      </c>
      <c r="O6" s="2" t="str">
        <f>IF('U20M Field'!E112=0,0,'U20M Field'!D112)</f>
        <v>Hants</v>
      </c>
      <c r="P6" s="2" t="str">
        <f>IF('U20M Field'!E132=0,0,'U20M Field'!D132)</f>
        <v>Surrey</v>
      </c>
      <c r="Q6" s="2" t="str">
        <f>IF('U20M Field'!E152=0,0,'U20M Field'!D152)</f>
        <v>Cambs</v>
      </c>
      <c r="R6" s="11">
        <f>4*(COUNTIF($B$6:$Q$6,A14))</f>
        <v>4</v>
      </c>
      <c r="S6" s="11">
        <f>4*(COUNTIF($B$6:$Q$6,A15))</f>
        <v>0</v>
      </c>
      <c r="T6" s="11">
        <f>4*(COUNTIF($B$6:$Q$6,A16))</f>
        <v>4</v>
      </c>
      <c r="U6" s="11">
        <f>4*(COUNTIF($B$6:$Q$6,A17))</f>
        <v>8</v>
      </c>
      <c r="V6" s="11">
        <f>4*(COUNTIF($B$6:$Q$6,A18))</f>
        <v>4</v>
      </c>
      <c r="W6" s="11">
        <f>4*(COUNTIF($B$6:$Q$6,A19))</f>
        <v>0</v>
      </c>
      <c r="X6" s="11">
        <f>4*(COUNTIF($B$6:$Q$6,A20))</f>
        <v>0</v>
      </c>
      <c r="Y6" s="11">
        <f>4*(COUNTIF($B$6:$Q$6,A21))</f>
        <v>4</v>
      </c>
      <c r="Z6" s="11">
        <f>4*(COUNTIF($B$6:$Q$6,A22))</f>
        <v>8</v>
      </c>
      <c r="AA6" s="11">
        <f>4*(COUNTIF($B$6:$Q$6,A23))</f>
        <v>0</v>
      </c>
      <c r="AB6" s="11">
        <f>4*(COUNTIF($B$6:$Q$6,A24))</f>
        <v>4</v>
      </c>
      <c r="AC6" s="11">
        <f>4*(COUNTIF($B$6:$Q$6,A25))</f>
        <v>8</v>
      </c>
      <c r="AD6" s="11">
        <f>4*(COUNTIF($B$6:$Q$6,A26))</f>
        <v>4</v>
      </c>
      <c r="AE6" s="11">
        <f>4*(COUNTIF($B$6:$Q$6,A27))</f>
        <v>4</v>
      </c>
      <c r="AF6" s="11">
        <f>4*(COUNTIF($B$6:$Q$6,A28))</f>
        <v>0</v>
      </c>
      <c r="AG6" s="11">
        <f>4*(COUNTIF($B$6:$Q$6,A29))</f>
        <v>0</v>
      </c>
      <c r="AH6" s="11">
        <f>4*(COUNTIF($B$6:$Q$6,A30))</f>
        <v>4</v>
      </c>
      <c r="AI6" s="11">
        <f>4*(COUNTIF($B$6:$Q$6,A31))</f>
        <v>8</v>
      </c>
      <c r="AJ6" s="11">
        <f>4*(COUNTIF($B$6:$Q$6,A32))</f>
        <v>0</v>
      </c>
      <c r="AK6" s="11">
        <f>4*(COUNTIF(B6:Q6,"0")+COUNTIF(B6:Q6,"#N/A"))</f>
        <v>0</v>
      </c>
    </row>
    <row r="7" spans="1:37" ht="9.75">
      <c r="A7" s="2">
        <v>6</v>
      </c>
      <c r="B7" s="2" t="str">
        <f>IF('U20M Track'!E37=0,0,'U20M Track'!D37)</f>
        <v>Herts</v>
      </c>
      <c r="C7" s="2" t="str">
        <f>IF('U20M Track'!E76=0,0,'U20M Track'!D76)</f>
        <v>Oxon</v>
      </c>
      <c r="D7" s="2">
        <f>IF('U20M Track'!E115=0,0,'U20M Track'!D115)</f>
        <v>0</v>
      </c>
      <c r="E7" s="2" t="str">
        <f>IF('U20M Track'!E149=0,0,'U20M Track'!D149)</f>
        <v>Norfolk</v>
      </c>
      <c r="F7" s="2" t="str">
        <f>IF('U20M Track'!E160=0,0,'U20M Track'!D160)</f>
        <v>Surrey</v>
      </c>
      <c r="G7" s="2" t="str">
        <f>IF('U20M Track'!E208=0,0,'U20M Track'!D208)</f>
        <v>Herts</v>
      </c>
      <c r="H7" s="2" t="str">
        <f>IF('U20M Track'!E247=0,0,'U20M Track'!D247)</f>
        <v>Middx</v>
      </c>
      <c r="I7" s="2" t="str">
        <f>IF('U20M Track'!E258=0,0,'U20M Track'!D258)</f>
        <v>Surrey</v>
      </c>
      <c r="J7" s="2" t="str">
        <f>IF('U20M Field'!E9=0,0,'U20M Field'!D9)</f>
        <v>Suffolk</v>
      </c>
      <c r="K7" s="2" t="str">
        <f>IF('U20M Field'!E31=0,0,'U20M Field'!D31)</f>
        <v>Berks</v>
      </c>
      <c r="L7" s="2" t="str">
        <f>IF('U20M Field'!E51=0,0,'U20M Field'!D51)</f>
        <v>Bucks</v>
      </c>
      <c r="M7" s="2" t="str">
        <f>IF('U20M Field'!E71=0,0,'U20M Field'!D71)</f>
        <v>Norfolk</v>
      </c>
      <c r="N7" s="2" t="str">
        <f>IF('U20M Field'!E91=0,0,'U20M Field'!D91)</f>
        <v>Bucks</v>
      </c>
      <c r="O7" s="2" t="str">
        <f>IF('U20M Field'!E113=0,0,'U20M Field'!D113)</f>
        <v>Bucks</v>
      </c>
      <c r="P7" s="2" t="str">
        <f>IF('U20M Field'!E133=0,0,'U20M Field'!D133)</f>
        <v>Cambs</v>
      </c>
      <c r="Q7" s="2" t="str">
        <f>IF('U20M Field'!E153=0,0,'U20M Field'!D153)</f>
        <v>Sussex</v>
      </c>
      <c r="R7" s="11">
        <f>3*(COUNTIF($B$7:$Q$7,A14))</f>
        <v>0</v>
      </c>
      <c r="S7" s="11">
        <f>3*(COUNTIF($B$7:$Q$7,A15))</f>
        <v>3</v>
      </c>
      <c r="T7" s="11">
        <f>3*(COUNTIF($B$7:$Q$7,A16))</f>
        <v>9</v>
      </c>
      <c r="U7" s="11">
        <f>3*(COUNTIF($B$7:$Q$7,A17))</f>
        <v>3</v>
      </c>
      <c r="V7" s="11">
        <f>3*(COUNTIF($B$7:$Q$7,A18))</f>
        <v>0</v>
      </c>
      <c r="W7" s="11">
        <f>3*(COUNTIF($B$7:$Q$7,A19))</f>
        <v>0</v>
      </c>
      <c r="X7" s="11">
        <f>3*(COUNTIF($B$7:$Q$7,A20))</f>
        <v>0</v>
      </c>
      <c r="Y7" s="11">
        <f>3*(COUNTIF($B$7:$Q$7,A21))</f>
        <v>0</v>
      </c>
      <c r="Z7" s="11">
        <f>3*(COUNTIF($B$7:$Q$7,A22))</f>
        <v>0</v>
      </c>
      <c r="AA7" s="11">
        <f>3*(COUNTIF($B$7:$Q$7,A23))</f>
        <v>6</v>
      </c>
      <c r="AB7" s="11">
        <f>3*(COUNTIF($B$7:$Q$7,A24))</f>
        <v>0</v>
      </c>
      <c r="AC7" s="11">
        <f>3*(COUNTIF($B$7:$Q$7,A25))</f>
        <v>3</v>
      </c>
      <c r="AD7" s="11">
        <f>3*(COUNTIF($B$7:$Q$7,A26))</f>
        <v>6</v>
      </c>
      <c r="AE7" s="11">
        <f>3*(COUNTIF($B$7:$Q$7,A27))</f>
        <v>3</v>
      </c>
      <c r="AF7" s="11">
        <f>3*(COUNTIF($B$7:$Q$7,A28))</f>
        <v>0</v>
      </c>
      <c r="AG7" s="11">
        <f>3*(COUNTIF($B$7:$Q$7,A29))</f>
        <v>3</v>
      </c>
      <c r="AH7" s="11">
        <f>3*(COUNTIF($B$7:$Q$7,A30))</f>
        <v>6</v>
      </c>
      <c r="AI7" s="11">
        <f>3*(COUNTIF($B$7:$Q$7,A31))</f>
        <v>3</v>
      </c>
      <c r="AJ7" s="11">
        <f>3*(COUNTIF($B$7:$Q$7,A32))</f>
        <v>0</v>
      </c>
      <c r="AK7" s="11">
        <f>3*(COUNTIF(B7:Q7,"0")+COUNTIF(B7:Q7,"#N/A"))</f>
        <v>3</v>
      </c>
    </row>
    <row r="8" spans="1:37" ht="9.75">
      <c r="A8" s="2">
        <v>7</v>
      </c>
      <c r="B8" s="2" t="str">
        <f>IF('U20M Track'!E38=0,0,'U20M Track'!D38)</f>
        <v>Norfolk</v>
      </c>
      <c r="C8" s="2" t="str">
        <f>IF('U20M Track'!E77=0,0,'U20M Track'!D77)</f>
        <v>Berks</v>
      </c>
      <c r="D8" s="2">
        <f>IF('U20M Track'!E116=0,0,'U20M Track'!D116)</f>
        <v>0</v>
      </c>
      <c r="E8" s="2" t="str">
        <f>IF('U20M Track'!E150=0,0,'U20M Track'!D150)</f>
        <v>Herts</v>
      </c>
      <c r="F8" s="2" t="str">
        <f>IF('U20M Track'!E161=0,0,'U20M Track'!D161)</f>
        <v>Bucks</v>
      </c>
      <c r="G8" s="2">
        <f>IF('U20M Track'!E209=0,0,'U20M Track'!D209)</f>
        <v>0</v>
      </c>
      <c r="H8" s="2" t="str">
        <f>IF('U20M Track'!E248=0,0,'U20M Track'!D248)</f>
        <v>Essex</v>
      </c>
      <c r="I8" s="2" t="str">
        <f>IF('U20M Track'!E259=0,0,'U20M Track'!D259)</f>
        <v>Sussex</v>
      </c>
      <c r="J8" s="2" t="str">
        <f>IF('U20M Field'!E10=0,0,'U20M Field'!D10)</f>
        <v>Cornwall</v>
      </c>
      <c r="K8" s="2" t="str">
        <f>IF('U20M Field'!E32=0,0,'U20M Field'!D32)</f>
        <v>Kent</v>
      </c>
      <c r="L8" s="2" t="str">
        <f>IF('U20M Field'!E52=0,0,'U20M Field'!D52)</f>
        <v>Suffolk</v>
      </c>
      <c r="M8" s="2" t="str">
        <f>IF('U20M Field'!E72=0,0,'U20M Field'!D72)</f>
        <v>Kent</v>
      </c>
      <c r="N8" s="2" t="str">
        <f>IF('U20M Field'!E92=0,0,'U20M Field'!D92)</f>
        <v>Norfolk</v>
      </c>
      <c r="O8" s="2" t="str">
        <f>IF('U20M Field'!E114=0,0,'U20M Field'!D114)</f>
        <v>Cambs</v>
      </c>
      <c r="P8" s="2" t="str">
        <f>IF('U20M Field'!E134=0,0,'U20M Field'!D134)</f>
        <v>Hants</v>
      </c>
      <c r="Q8" s="2" t="str">
        <f>IF('U20M Field'!E154=0,0,'U20M Field'!D154)</f>
        <v>Middx</v>
      </c>
      <c r="R8" s="11">
        <f>2*(COUNTIF($B$8:$Q$8,A14))</f>
        <v>0</v>
      </c>
      <c r="S8" s="11">
        <f>2*(COUNTIF($B$8:$Q$8,A15))</f>
        <v>2</v>
      </c>
      <c r="T8" s="11">
        <f>2*(COUNTIF($B$8:$Q$8,A16))</f>
        <v>2</v>
      </c>
      <c r="U8" s="11">
        <f>2*(COUNTIF($B$8:$Q$8,A17))</f>
        <v>2</v>
      </c>
      <c r="V8" s="11">
        <f>2*(COUNTIF($B$8:$Q$8,A18))</f>
        <v>2</v>
      </c>
      <c r="W8" s="11">
        <f>2*(COUNTIF($B$8:$Q$8,A19))</f>
        <v>0</v>
      </c>
      <c r="X8" s="11">
        <f>2*(COUNTIF($B$8:$Q$8,A20))</f>
        <v>0</v>
      </c>
      <c r="Y8" s="11">
        <f>2*(COUNTIF($B$8:$Q$8,A21))</f>
        <v>2</v>
      </c>
      <c r="Z8" s="11">
        <f>2*(COUNTIF($B$8:$Q$8,A22))</f>
        <v>2</v>
      </c>
      <c r="AA8" s="11">
        <f>2*(COUNTIF($B$8:$Q$8,A23))</f>
        <v>2</v>
      </c>
      <c r="AB8" s="11">
        <f>2*(COUNTIF($B$8:$Q$8,A24))</f>
        <v>4</v>
      </c>
      <c r="AC8" s="11">
        <f>2*(COUNTIF($B$8:$Q$8,A25))</f>
        <v>2</v>
      </c>
      <c r="AD8" s="11">
        <f>2*(COUNTIF($B$8:$Q$8,A26))</f>
        <v>4</v>
      </c>
      <c r="AE8" s="11">
        <f>2*(COUNTIF($B$8:$Q$8,A27))</f>
        <v>0</v>
      </c>
      <c r="AF8" s="11">
        <f>2*(COUNTIF($B$8:$Q$8,A28))</f>
        <v>0</v>
      </c>
      <c r="AG8" s="11">
        <f>2*(COUNTIF($B$8:$Q$8,A29))</f>
        <v>2</v>
      </c>
      <c r="AH8" s="11">
        <f>2*(COUNTIF($B$8:$Q$8,A30))</f>
        <v>0</v>
      </c>
      <c r="AI8" s="11">
        <f>2*(COUNTIF($B$8:$Q$8,A31))</f>
        <v>2</v>
      </c>
      <c r="AJ8" s="11">
        <f>2*(COUNTIF($B$8:$Q$8,A32))</f>
        <v>0</v>
      </c>
      <c r="AK8" s="11">
        <f>2*(COUNTIF(B8:Q8,"0")+COUNTIF(B8:Q8,"#N/A"))</f>
        <v>4</v>
      </c>
    </row>
    <row r="9" spans="1:37" ht="9.75">
      <c r="A9" s="2">
        <v>8</v>
      </c>
      <c r="B9" s="2" t="str">
        <f>IF('U20M Track'!E39=0,0,'U20M Track'!D39)</f>
        <v>Bucks</v>
      </c>
      <c r="C9" s="2" t="str">
        <f>IF('U20M Track'!E78=0,0,'U20M Track'!D78)</f>
        <v>Kent</v>
      </c>
      <c r="D9" s="2">
        <f>IF('U20M Track'!E117=0,0,'U20M Track'!D117)</f>
        <v>0</v>
      </c>
      <c r="E9" s="2" t="str">
        <f>IF('U20M Track'!E151=0,0,'U20M Track'!D151)</f>
        <v>Cornwall</v>
      </c>
      <c r="F9" s="2" t="str">
        <f>IF('U20M Track'!E162=0,0,'U20M Track'!D162)</f>
        <v>Cambs</v>
      </c>
      <c r="G9" s="2">
        <f>IF('U20M Track'!E210=0,0,'U20M Track'!D210)</f>
        <v>0</v>
      </c>
      <c r="H9" s="2">
        <f>IF('U20M Track'!E249=0,0,'U20M Track'!D249)</f>
        <v>0</v>
      </c>
      <c r="I9" s="2" t="str">
        <f>IF('U20M Track'!E260=0,0,'U20M Track'!D260)</f>
        <v>Herts</v>
      </c>
      <c r="J9" s="2" t="str">
        <f>IF('U20M Field'!E11=0,0,'U20M Field'!D11)</f>
        <v>Kent</v>
      </c>
      <c r="K9" s="2">
        <f>IF('U20M Field'!E33=0,0,'U20M Field'!D33)</f>
        <v>0</v>
      </c>
      <c r="L9" s="2" t="str">
        <f>IF('U20M Field'!E53=0,0,'U20M Field'!D53)</f>
        <v>Kent</v>
      </c>
      <c r="M9" s="2" t="str">
        <f>IF('U20M Field'!E73=0,0,'U20M Field'!D73)</f>
        <v>Bucks</v>
      </c>
      <c r="N9" s="2" t="str">
        <f>IF('U20M Field'!E93=0,0,'U20M Field'!D93)</f>
        <v>Cambs</v>
      </c>
      <c r="O9" s="2" t="str">
        <f>IF('U20M Field'!E115=0,0,'U20M Field'!D115)</f>
        <v>Dorset</v>
      </c>
      <c r="P9" s="2" t="str">
        <f>IF('U20M Field'!E135=0,0,'U20M Field'!D135)</f>
        <v>Suffolk</v>
      </c>
      <c r="Q9" s="2" t="str">
        <f>IF('U20M Field'!E155=0,0,'U20M Field'!D155)</f>
        <v>Essex</v>
      </c>
      <c r="R9" s="11">
        <f>1*(COUNTIF($B$9:$Q$9,A14))</f>
        <v>0</v>
      </c>
      <c r="S9" s="11">
        <f>1*(COUNTIF($B$9:$Q$9,A15))</f>
        <v>0</v>
      </c>
      <c r="T9" s="11">
        <f>1*(COUNTIF($B$9:$Q$9,A16))</f>
        <v>2</v>
      </c>
      <c r="U9" s="11">
        <f>1*(COUNTIF($B$9:$Q$9,A17))</f>
        <v>2</v>
      </c>
      <c r="V9" s="11">
        <f>1*(COUNTIF($B$9:$Q$9,A18))</f>
        <v>1</v>
      </c>
      <c r="W9" s="11">
        <f>1*(COUNTIF($B$9:$Q$9,A19))</f>
        <v>0</v>
      </c>
      <c r="X9" s="11">
        <f>1*(COUNTIF($B$9:$Q$9,A20))</f>
        <v>1</v>
      </c>
      <c r="Y9" s="11">
        <f>1*(COUNTIF($B$9:$Q$9,A21))</f>
        <v>1</v>
      </c>
      <c r="Z9" s="11">
        <f>1*(COUNTIF($B$9:$Q$9,A22))</f>
        <v>0</v>
      </c>
      <c r="AA9" s="11">
        <f>1*(COUNTIF($B$9:$Q$9,A23))</f>
        <v>1</v>
      </c>
      <c r="AB9" s="11">
        <f>1*(COUNTIF($B$9:$Q$9,A24))</f>
        <v>3</v>
      </c>
      <c r="AC9" s="11">
        <f>1*(COUNTIF($B$9:$Q$9,A25))</f>
        <v>0</v>
      </c>
      <c r="AD9" s="11">
        <f>1*(COUNTIF($B$9:$Q$9,A26))</f>
        <v>0</v>
      </c>
      <c r="AE9" s="11">
        <f>1*(COUNTIF($B$9:$Q$9,A27))</f>
        <v>0</v>
      </c>
      <c r="AF9" s="11">
        <f>1*(COUNTIF($B$9:$Q$9,A28))</f>
        <v>0</v>
      </c>
      <c r="AG9" s="11">
        <f>1*(COUNTIF($B$9:$Q$9,A29))</f>
        <v>1</v>
      </c>
      <c r="AH9" s="11">
        <f>1*(COUNTIF($B$9:$Q$9,A30))</f>
        <v>0</v>
      </c>
      <c r="AI9" s="11">
        <f>1*(COUNTIF($B$9:$Q$9,A31))</f>
        <v>0</v>
      </c>
      <c r="AJ9" s="11">
        <f>1*(COUNTIF($B$9:$Q$9,A32))</f>
        <v>0</v>
      </c>
      <c r="AK9" s="11">
        <f>1*(COUNTIF(B9:Q9,"0")+COUNTIF(B9:Q9,"#N/A"))</f>
        <v>4</v>
      </c>
    </row>
    <row r="12" ht="9.75">
      <c r="O12" s="2" t="s">
        <v>53</v>
      </c>
    </row>
    <row r="13" spans="2:39" ht="9.75">
      <c r="B13" s="2" t="s">
        <v>133</v>
      </c>
      <c r="C13" s="2" t="s">
        <v>134</v>
      </c>
      <c r="O13" s="2" t="s">
        <v>54</v>
      </c>
      <c r="AL13" s="2" t="s">
        <v>66</v>
      </c>
      <c r="AM13" s="2" t="s">
        <v>70</v>
      </c>
    </row>
    <row r="14" spans="1:39" ht="9.75">
      <c r="A14" s="20" t="str">
        <f>'U15G Scores'!A14</f>
        <v>Beds</v>
      </c>
      <c r="B14" s="7">
        <f>R14</f>
        <v>29</v>
      </c>
      <c r="C14" s="2">
        <f aca="true" t="shared" si="0" ref="C14:C32">RANK(B14,$B$14:$B$32)</f>
        <v>10</v>
      </c>
      <c r="O14" s="2" t="s">
        <v>55</v>
      </c>
      <c r="R14" s="2">
        <f aca="true" t="shared" si="1" ref="R14:AK14">SUM(R2:R13)</f>
        <v>29</v>
      </c>
      <c r="S14" s="2">
        <f t="shared" si="1"/>
        <v>44</v>
      </c>
      <c r="T14" s="2">
        <f t="shared" si="1"/>
        <v>23</v>
      </c>
      <c r="U14" s="2">
        <f t="shared" si="1"/>
        <v>26</v>
      </c>
      <c r="V14" s="2">
        <f t="shared" si="1"/>
        <v>23</v>
      </c>
      <c r="W14" s="2">
        <f t="shared" si="1"/>
        <v>0</v>
      </c>
      <c r="X14" s="2">
        <f t="shared" si="1"/>
        <v>22</v>
      </c>
      <c r="Y14" s="2">
        <f t="shared" si="1"/>
        <v>49</v>
      </c>
      <c r="Z14" s="2">
        <f t="shared" si="1"/>
        <v>39</v>
      </c>
      <c r="AA14" s="2">
        <f t="shared" si="1"/>
        <v>23</v>
      </c>
      <c r="AB14" s="2">
        <f t="shared" si="1"/>
        <v>54</v>
      </c>
      <c r="AC14" s="2">
        <f t="shared" si="1"/>
        <v>56</v>
      </c>
      <c r="AD14" s="2">
        <f t="shared" si="1"/>
        <v>31</v>
      </c>
      <c r="AE14" s="2">
        <f t="shared" si="1"/>
        <v>31</v>
      </c>
      <c r="AF14" s="2">
        <f t="shared" si="1"/>
        <v>0</v>
      </c>
      <c r="AG14" s="2">
        <f t="shared" si="1"/>
        <v>12</v>
      </c>
      <c r="AH14" s="2">
        <f t="shared" si="1"/>
        <v>59</v>
      </c>
      <c r="AI14" s="2">
        <f t="shared" si="1"/>
        <v>44</v>
      </c>
      <c r="AJ14" s="2">
        <f t="shared" si="1"/>
        <v>0</v>
      </c>
      <c r="AK14" s="2">
        <f t="shared" si="1"/>
        <v>11</v>
      </c>
      <c r="AL14" s="2">
        <f>SUM(R14:AK14)</f>
        <v>576</v>
      </c>
      <c r="AM14" s="2">
        <v>576</v>
      </c>
    </row>
    <row r="15" spans="1:3" ht="9.75">
      <c r="A15" s="20" t="str">
        <f>'U15G Scores'!A15</f>
        <v>Berks</v>
      </c>
      <c r="B15" s="7">
        <f>S14</f>
        <v>44</v>
      </c>
      <c r="C15" s="2">
        <f t="shared" si="0"/>
        <v>5</v>
      </c>
    </row>
    <row r="16" spans="1:3" ht="9.75">
      <c r="A16" s="20" t="str">
        <f>'U15G Scores'!A16</f>
        <v>Bucks</v>
      </c>
      <c r="B16" s="7">
        <f>T14</f>
        <v>23</v>
      </c>
      <c r="C16" s="2">
        <f t="shared" si="0"/>
        <v>12</v>
      </c>
    </row>
    <row r="17" spans="1:3" ht="9.75">
      <c r="A17" s="20" t="str">
        <f>'U15G Scores'!A17</f>
        <v>Cambs</v>
      </c>
      <c r="B17" s="7">
        <f>U14</f>
        <v>26</v>
      </c>
      <c r="C17" s="2">
        <f t="shared" si="0"/>
        <v>11</v>
      </c>
    </row>
    <row r="18" spans="1:3" ht="9.75">
      <c r="A18" s="20" t="str">
        <f>'U15G Scores'!A18</f>
        <v>Cornwall</v>
      </c>
      <c r="B18" s="7">
        <f>V14</f>
        <v>23</v>
      </c>
      <c r="C18" s="2">
        <f t="shared" si="0"/>
        <v>12</v>
      </c>
    </row>
    <row r="19" spans="1:3" ht="9.75">
      <c r="A19" s="20" t="str">
        <f>'U15G Scores'!A19</f>
        <v>Devon</v>
      </c>
      <c r="B19" s="7">
        <f>W14</f>
        <v>0</v>
      </c>
      <c r="C19" s="2">
        <f t="shared" si="0"/>
        <v>17</v>
      </c>
    </row>
    <row r="20" spans="1:3" ht="9.75">
      <c r="A20" s="20" t="str">
        <f>'U15G Scores'!A20</f>
        <v>Dorset</v>
      </c>
      <c r="B20" s="7">
        <f>X14</f>
        <v>22</v>
      </c>
      <c r="C20" s="2">
        <f t="shared" si="0"/>
        <v>15</v>
      </c>
    </row>
    <row r="21" spans="1:3" ht="9.75">
      <c r="A21" s="20" t="str">
        <f>'U15G Scores'!A21</f>
        <v>Essex</v>
      </c>
      <c r="B21" s="7">
        <f>Y14</f>
        <v>49</v>
      </c>
      <c r="C21" s="2">
        <f t="shared" si="0"/>
        <v>4</v>
      </c>
    </row>
    <row r="22" spans="1:3" ht="9.75">
      <c r="A22" s="20" t="str">
        <f>'U15G Scores'!A22</f>
        <v>Hants</v>
      </c>
      <c r="B22" s="7">
        <f>Z14</f>
        <v>39</v>
      </c>
      <c r="C22" s="2">
        <f t="shared" si="0"/>
        <v>7</v>
      </c>
    </row>
    <row r="23" spans="1:3" ht="9.75">
      <c r="A23" s="20" t="str">
        <f>'U15G Scores'!A23</f>
        <v>Herts</v>
      </c>
      <c r="B23" s="7">
        <f>AA14</f>
        <v>23</v>
      </c>
      <c r="C23" s="2">
        <f t="shared" si="0"/>
        <v>12</v>
      </c>
    </row>
    <row r="24" spans="1:3" ht="9.75">
      <c r="A24" s="20" t="str">
        <f>'U15G Scores'!A24</f>
        <v>Kent</v>
      </c>
      <c r="B24" s="7">
        <f>AB14</f>
        <v>54</v>
      </c>
      <c r="C24" s="2">
        <f t="shared" si="0"/>
        <v>3</v>
      </c>
    </row>
    <row r="25" spans="1:3" ht="9.75">
      <c r="A25" s="20" t="str">
        <f>'U15G Scores'!A25</f>
        <v>Middx</v>
      </c>
      <c r="B25" s="7">
        <f>AC14</f>
        <v>56</v>
      </c>
      <c r="C25" s="2">
        <f t="shared" si="0"/>
        <v>2</v>
      </c>
    </row>
    <row r="26" spans="1:3" ht="9.75">
      <c r="A26" s="20" t="str">
        <f>'U15G Scores'!A26</f>
        <v>Norfolk</v>
      </c>
      <c r="B26" s="7">
        <f>AD14</f>
        <v>31</v>
      </c>
      <c r="C26" s="2">
        <f t="shared" si="0"/>
        <v>8</v>
      </c>
    </row>
    <row r="27" spans="1:3" ht="9.75">
      <c r="A27" s="20" t="str">
        <f>'U15G Scores'!A27</f>
        <v>Oxon</v>
      </c>
      <c r="B27" s="7">
        <f>AE14</f>
        <v>31</v>
      </c>
      <c r="C27" s="2">
        <f t="shared" si="0"/>
        <v>8</v>
      </c>
    </row>
    <row r="28" spans="1:3" ht="9.75">
      <c r="A28" s="20" t="str">
        <f>'U15G Scores'!A28</f>
        <v>Somerset</v>
      </c>
      <c r="B28" s="7">
        <f>AF14</f>
        <v>0</v>
      </c>
      <c r="C28" s="2">
        <f t="shared" si="0"/>
        <v>17</v>
      </c>
    </row>
    <row r="29" spans="1:3" ht="9.75">
      <c r="A29" s="20" t="str">
        <f>'U15G Scores'!A29</f>
        <v>Suffolk</v>
      </c>
      <c r="B29" s="7">
        <f>AG14</f>
        <v>12</v>
      </c>
      <c r="C29" s="2">
        <f t="shared" si="0"/>
        <v>16</v>
      </c>
    </row>
    <row r="30" spans="1:3" ht="9.75">
      <c r="A30" s="20" t="str">
        <f>'U15G Scores'!A30</f>
        <v>Surrey</v>
      </c>
      <c r="B30" s="7">
        <f>AH14</f>
        <v>59</v>
      </c>
      <c r="C30" s="2">
        <f t="shared" si="0"/>
        <v>1</v>
      </c>
    </row>
    <row r="31" spans="1:3" ht="9.75">
      <c r="A31" s="20" t="str">
        <f>'U15G Scores'!A31</f>
        <v>Sussex</v>
      </c>
      <c r="B31" s="7">
        <f>AI14</f>
        <v>44</v>
      </c>
      <c r="C31" s="2">
        <f t="shared" si="0"/>
        <v>5</v>
      </c>
    </row>
    <row r="32" spans="1:3" ht="9.75">
      <c r="A32" s="20" t="str">
        <f>'U15G Scores'!A32</f>
        <v>Wiltshire</v>
      </c>
      <c r="B32" s="7">
        <f>AJ14</f>
        <v>0</v>
      </c>
      <c r="C32" s="2">
        <f t="shared" si="0"/>
        <v>17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2:J32"/>
  <sheetViews>
    <sheetView workbookViewId="0" topLeftCell="A11">
      <selection activeCell="B14" sqref="B14"/>
    </sheetView>
  </sheetViews>
  <sheetFormatPr defaultColWidth="8.8515625" defaultRowHeight="12.75"/>
  <cols>
    <col min="1" max="1" width="12.00390625" style="0" customWidth="1"/>
    <col min="2" max="3" width="11.421875" style="0" customWidth="1"/>
    <col min="4" max="6" width="8.8515625" style="0" customWidth="1"/>
    <col min="7" max="8" width="11.421875" style="0" customWidth="1"/>
  </cols>
  <sheetData>
    <row r="12" spans="2:10" ht="12">
      <c r="B12" t="s">
        <v>64</v>
      </c>
      <c r="C12" t="s">
        <v>65</v>
      </c>
      <c r="D12" t="s">
        <v>66</v>
      </c>
      <c r="E12" t="s">
        <v>69</v>
      </c>
      <c r="G12" t="s">
        <v>67</v>
      </c>
      <c r="H12" t="s">
        <v>68</v>
      </c>
      <c r="I12" t="s">
        <v>66</v>
      </c>
      <c r="J12" t="s">
        <v>69</v>
      </c>
    </row>
    <row r="14" spans="1:10" ht="12">
      <c r="A14" t="str">
        <f aca="true" t="shared" si="0" ref="A14:A32">Teams</f>
        <v>Beds</v>
      </c>
      <c r="B14">
        <f>'U15B Scores'!B14</f>
        <v>0</v>
      </c>
      <c r="C14">
        <f>'U15G Scores'!B14</f>
        <v>0</v>
      </c>
      <c r="D14">
        <f>SUM(B14:C14)</f>
        <v>0</v>
      </c>
      <c r="E14">
        <f>RANK(D14,$D$14:$D$32)</f>
        <v>1</v>
      </c>
      <c r="G14">
        <f>'U20M Scores'!B14</f>
        <v>29</v>
      </c>
      <c r="H14">
        <f>'U20W Scores'!B14</f>
        <v>22</v>
      </c>
      <c r="I14">
        <f>SUM(G14:H14)</f>
        <v>51</v>
      </c>
      <c r="J14">
        <f>RANK(I14,$I$14:$I$32)</f>
        <v>9</v>
      </c>
    </row>
    <row r="15" spans="1:10" ht="12">
      <c r="A15" t="str">
        <f t="shared" si="0"/>
        <v>Berks</v>
      </c>
      <c r="B15">
        <f>'U15B Scores'!B15</f>
        <v>0</v>
      </c>
      <c r="C15">
        <f>'U15G Scores'!B15</f>
        <v>0</v>
      </c>
      <c r="D15">
        <f aca="true" t="shared" si="1" ref="D15:D32">SUM(B15:C15)</f>
        <v>0</v>
      </c>
      <c r="E15">
        <f aca="true" t="shared" si="2" ref="E15:E32">RANK(D15,$D$14:$D$32)</f>
        <v>1</v>
      </c>
      <c r="G15">
        <f>'U20M Scores'!B15</f>
        <v>44</v>
      </c>
      <c r="H15">
        <f>'U20W Scores'!B15</f>
        <v>50</v>
      </c>
      <c r="I15">
        <f aca="true" t="shared" si="3" ref="I15:I32">SUM(G15:H15)</f>
        <v>94</v>
      </c>
      <c r="J15">
        <f aca="true" t="shared" si="4" ref="J15:J32">RANK(I15,$I$14:$I$32)</f>
        <v>5</v>
      </c>
    </row>
    <row r="16" spans="1:10" ht="12">
      <c r="A16" t="str">
        <f t="shared" si="0"/>
        <v>Bucks</v>
      </c>
      <c r="B16">
        <f>'U15B Scores'!B16</f>
        <v>0</v>
      </c>
      <c r="C16">
        <f>'U15G Scores'!B16</f>
        <v>0</v>
      </c>
      <c r="D16">
        <f t="shared" si="1"/>
        <v>0</v>
      </c>
      <c r="E16">
        <f t="shared" si="2"/>
        <v>1</v>
      </c>
      <c r="G16">
        <f>'U20M Scores'!B16</f>
        <v>23</v>
      </c>
      <c r="H16">
        <f>'U20W Scores'!B16</f>
        <v>27</v>
      </c>
      <c r="I16">
        <f t="shared" si="3"/>
        <v>50</v>
      </c>
      <c r="J16">
        <f t="shared" si="4"/>
        <v>10</v>
      </c>
    </row>
    <row r="17" spans="1:10" ht="12">
      <c r="A17" t="str">
        <f t="shared" si="0"/>
        <v>Cambs</v>
      </c>
      <c r="B17">
        <f>'U15B Scores'!B17</f>
        <v>0</v>
      </c>
      <c r="C17">
        <f>'U15G Scores'!B17</f>
        <v>0</v>
      </c>
      <c r="D17">
        <f t="shared" si="1"/>
        <v>0</v>
      </c>
      <c r="E17">
        <f t="shared" si="2"/>
        <v>1</v>
      </c>
      <c r="G17">
        <f>'U20M Scores'!B17</f>
        <v>26</v>
      </c>
      <c r="H17">
        <f>'U20W Scores'!B17</f>
        <v>5</v>
      </c>
      <c r="I17">
        <f t="shared" si="3"/>
        <v>31</v>
      </c>
      <c r="J17">
        <f t="shared" si="4"/>
        <v>15</v>
      </c>
    </row>
    <row r="18" spans="1:10" ht="12">
      <c r="A18" t="str">
        <f t="shared" si="0"/>
        <v>Cornwall</v>
      </c>
      <c r="B18">
        <f>'U15B Scores'!B18</f>
        <v>0</v>
      </c>
      <c r="C18">
        <f>'U15G Scores'!B18</f>
        <v>0</v>
      </c>
      <c r="D18">
        <f t="shared" si="1"/>
        <v>0</v>
      </c>
      <c r="E18">
        <f t="shared" si="2"/>
        <v>1</v>
      </c>
      <c r="G18">
        <f>'U20M Scores'!B18</f>
        <v>23</v>
      </c>
      <c r="H18">
        <f>'U20W Scores'!B18</f>
        <v>25</v>
      </c>
      <c r="I18">
        <f t="shared" si="3"/>
        <v>48</v>
      </c>
      <c r="J18">
        <f t="shared" si="4"/>
        <v>11</v>
      </c>
    </row>
    <row r="19" spans="1:10" ht="12">
      <c r="A19" t="str">
        <f t="shared" si="0"/>
        <v>Devon</v>
      </c>
      <c r="B19">
        <f>'U15B Scores'!B19</f>
        <v>0</v>
      </c>
      <c r="C19">
        <f>'U15G Scores'!B19</f>
        <v>0</v>
      </c>
      <c r="D19">
        <f t="shared" si="1"/>
        <v>0</v>
      </c>
      <c r="E19">
        <f t="shared" si="2"/>
        <v>1</v>
      </c>
      <c r="G19">
        <f>'U20M Scores'!B19</f>
        <v>0</v>
      </c>
      <c r="H19">
        <f>'U20W Scores'!B19</f>
        <v>0</v>
      </c>
      <c r="I19">
        <f t="shared" si="3"/>
        <v>0</v>
      </c>
      <c r="J19">
        <f t="shared" si="4"/>
        <v>17</v>
      </c>
    </row>
    <row r="20" spans="1:10" ht="12">
      <c r="A20" t="str">
        <f t="shared" si="0"/>
        <v>Dorset</v>
      </c>
      <c r="B20">
        <f>'U15B Scores'!B20</f>
        <v>0</v>
      </c>
      <c r="C20">
        <f>'U15G Scores'!B20</f>
        <v>0</v>
      </c>
      <c r="D20">
        <f t="shared" si="1"/>
        <v>0</v>
      </c>
      <c r="E20">
        <f t="shared" si="2"/>
        <v>1</v>
      </c>
      <c r="G20">
        <f>'U20M Scores'!B20</f>
        <v>22</v>
      </c>
      <c r="H20">
        <f>'U20W Scores'!B20</f>
        <v>12</v>
      </c>
      <c r="I20">
        <f t="shared" si="3"/>
        <v>34</v>
      </c>
      <c r="J20">
        <f t="shared" si="4"/>
        <v>14</v>
      </c>
    </row>
    <row r="21" spans="1:10" ht="12">
      <c r="A21" t="str">
        <f t="shared" si="0"/>
        <v>Essex</v>
      </c>
      <c r="B21">
        <f>'U15B Scores'!B21</f>
        <v>0</v>
      </c>
      <c r="C21">
        <f>'U15G Scores'!B21</f>
        <v>0</v>
      </c>
      <c r="D21">
        <f t="shared" si="1"/>
        <v>0</v>
      </c>
      <c r="E21">
        <f t="shared" si="2"/>
        <v>1</v>
      </c>
      <c r="G21">
        <f>'U20M Scores'!B21</f>
        <v>49</v>
      </c>
      <c r="H21">
        <f>'U20W Scores'!B21</f>
        <v>61</v>
      </c>
      <c r="I21">
        <f t="shared" si="3"/>
        <v>110</v>
      </c>
      <c r="J21">
        <f t="shared" si="4"/>
        <v>3</v>
      </c>
    </row>
    <row r="22" spans="1:10" ht="12">
      <c r="A22" t="str">
        <f t="shared" si="0"/>
        <v>Hants</v>
      </c>
      <c r="B22">
        <f>'U15B Scores'!B22</f>
        <v>0</v>
      </c>
      <c r="C22">
        <f>'U15G Scores'!B22</f>
        <v>0</v>
      </c>
      <c r="D22">
        <f t="shared" si="1"/>
        <v>0</v>
      </c>
      <c r="E22">
        <f t="shared" si="2"/>
        <v>1</v>
      </c>
      <c r="G22">
        <f>'U20M Scores'!B22</f>
        <v>39</v>
      </c>
      <c r="H22">
        <f>'U20W Scores'!B22</f>
        <v>37</v>
      </c>
      <c r="I22">
        <f t="shared" si="3"/>
        <v>76</v>
      </c>
      <c r="J22">
        <f t="shared" si="4"/>
        <v>6</v>
      </c>
    </row>
    <row r="23" spans="1:10" ht="12">
      <c r="A23" t="str">
        <f t="shared" si="0"/>
        <v>Herts</v>
      </c>
      <c r="B23">
        <f>'U15B Scores'!B23</f>
        <v>0</v>
      </c>
      <c r="C23">
        <f>'U15G Scores'!B23</f>
        <v>0</v>
      </c>
      <c r="D23">
        <f t="shared" si="1"/>
        <v>0</v>
      </c>
      <c r="E23">
        <f t="shared" si="2"/>
        <v>1</v>
      </c>
      <c r="G23">
        <f>'U20M Scores'!B23</f>
        <v>23</v>
      </c>
      <c r="H23">
        <f>'U20W Scores'!B23</f>
        <v>40</v>
      </c>
      <c r="I23">
        <f t="shared" si="3"/>
        <v>63</v>
      </c>
      <c r="J23">
        <f t="shared" si="4"/>
        <v>8</v>
      </c>
    </row>
    <row r="24" spans="1:10" ht="12">
      <c r="A24" t="str">
        <f t="shared" si="0"/>
        <v>Kent</v>
      </c>
      <c r="B24">
        <f>'U15B Scores'!B24</f>
        <v>0</v>
      </c>
      <c r="C24">
        <f>'U15G Scores'!B24</f>
        <v>0</v>
      </c>
      <c r="D24">
        <f t="shared" si="1"/>
        <v>0</v>
      </c>
      <c r="E24">
        <f t="shared" si="2"/>
        <v>1</v>
      </c>
      <c r="G24">
        <f>'U20M Scores'!B24</f>
        <v>54</v>
      </c>
      <c r="H24">
        <f>'U20W Scores'!B24</f>
        <v>48</v>
      </c>
      <c r="I24">
        <f t="shared" si="3"/>
        <v>102</v>
      </c>
      <c r="J24">
        <f t="shared" si="4"/>
        <v>4</v>
      </c>
    </row>
    <row r="25" spans="1:10" ht="12">
      <c r="A25" t="str">
        <f t="shared" si="0"/>
        <v>Middx</v>
      </c>
      <c r="B25">
        <f>'U15B Scores'!B25</f>
        <v>0</v>
      </c>
      <c r="C25">
        <f>'U15G Scores'!B25</f>
        <v>0</v>
      </c>
      <c r="D25">
        <f t="shared" si="1"/>
        <v>0</v>
      </c>
      <c r="E25">
        <f t="shared" si="2"/>
        <v>1</v>
      </c>
      <c r="G25">
        <f>'U20M Scores'!B25</f>
        <v>56</v>
      </c>
      <c r="H25">
        <f>'U20W Scores'!B25</f>
        <v>76</v>
      </c>
      <c r="I25">
        <f t="shared" si="3"/>
        <v>132</v>
      </c>
      <c r="J25">
        <f t="shared" si="4"/>
        <v>1</v>
      </c>
    </row>
    <row r="26" spans="1:10" ht="12">
      <c r="A26" t="str">
        <f t="shared" si="0"/>
        <v>Norfolk</v>
      </c>
      <c r="B26">
        <f>'U15B Scores'!B26</f>
        <v>0</v>
      </c>
      <c r="C26">
        <f>'U15G Scores'!B26</f>
        <v>0</v>
      </c>
      <c r="D26">
        <f t="shared" si="1"/>
        <v>0</v>
      </c>
      <c r="E26">
        <f t="shared" si="2"/>
        <v>1</v>
      </c>
      <c r="G26">
        <f>'U20M Scores'!B26</f>
        <v>31</v>
      </c>
      <c r="H26">
        <f>'U20W Scores'!B26</f>
        <v>8</v>
      </c>
      <c r="I26">
        <f t="shared" si="3"/>
        <v>39</v>
      </c>
      <c r="J26">
        <f t="shared" si="4"/>
        <v>13</v>
      </c>
    </row>
    <row r="27" spans="1:10" ht="12">
      <c r="A27" t="str">
        <f t="shared" si="0"/>
        <v>Oxon</v>
      </c>
      <c r="B27">
        <f>'U15B Scores'!B27</f>
        <v>0</v>
      </c>
      <c r="C27">
        <f>'U15G Scores'!B27</f>
        <v>0</v>
      </c>
      <c r="D27">
        <f t="shared" si="1"/>
        <v>0</v>
      </c>
      <c r="E27">
        <f t="shared" si="2"/>
        <v>1</v>
      </c>
      <c r="G27">
        <f>'U20M Scores'!B27</f>
        <v>31</v>
      </c>
      <c r="H27">
        <f>'U20W Scores'!B27</f>
        <v>15</v>
      </c>
      <c r="I27">
        <f t="shared" si="3"/>
        <v>46</v>
      </c>
      <c r="J27">
        <f t="shared" si="4"/>
        <v>12</v>
      </c>
    </row>
    <row r="28" spans="1:10" ht="12">
      <c r="A28" t="str">
        <f t="shared" si="0"/>
        <v>Somerset</v>
      </c>
      <c r="B28">
        <f>'U15B Scores'!B28</f>
        <v>0</v>
      </c>
      <c r="C28">
        <f>'U15G Scores'!B28</f>
        <v>0</v>
      </c>
      <c r="D28">
        <f t="shared" si="1"/>
        <v>0</v>
      </c>
      <c r="E28">
        <f t="shared" si="2"/>
        <v>1</v>
      </c>
      <c r="G28">
        <f>'U20M Scores'!B28</f>
        <v>0</v>
      </c>
      <c r="H28">
        <f>'U20W Scores'!B28</f>
        <v>0</v>
      </c>
      <c r="I28">
        <f t="shared" si="3"/>
        <v>0</v>
      </c>
      <c r="J28">
        <f t="shared" si="4"/>
        <v>17</v>
      </c>
    </row>
    <row r="29" spans="1:10" ht="12">
      <c r="A29" t="str">
        <f t="shared" si="0"/>
        <v>Suffolk</v>
      </c>
      <c r="B29">
        <f>'U15B Scores'!B29</f>
        <v>0</v>
      </c>
      <c r="C29">
        <f>'U15G Scores'!B29</f>
        <v>0</v>
      </c>
      <c r="D29">
        <f t="shared" si="1"/>
        <v>0</v>
      </c>
      <c r="E29">
        <f t="shared" si="2"/>
        <v>1</v>
      </c>
      <c r="G29">
        <f>'U20M Scores'!B29</f>
        <v>12</v>
      </c>
      <c r="H29">
        <f>'U20W Scores'!B29</f>
        <v>16</v>
      </c>
      <c r="I29">
        <f t="shared" si="3"/>
        <v>28</v>
      </c>
      <c r="J29">
        <f t="shared" si="4"/>
        <v>16</v>
      </c>
    </row>
    <row r="30" spans="1:10" ht="12">
      <c r="A30" t="str">
        <f t="shared" si="0"/>
        <v>Surrey</v>
      </c>
      <c r="B30">
        <f>'U15B Scores'!B30</f>
        <v>0</v>
      </c>
      <c r="C30">
        <f>'U15G Scores'!B30</f>
        <v>0</v>
      </c>
      <c r="D30">
        <f t="shared" si="1"/>
        <v>0</v>
      </c>
      <c r="E30">
        <f t="shared" si="2"/>
        <v>1</v>
      </c>
      <c r="G30">
        <f>'U20M Scores'!B30</f>
        <v>59</v>
      </c>
      <c r="H30">
        <f>'U20W Scores'!B30</f>
        <v>57</v>
      </c>
      <c r="I30">
        <f t="shared" si="3"/>
        <v>116</v>
      </c>
      <c r="J30">
        <f t="shared" si="4"/>
        <v>2</v>
      </c>
    </row>
    <row r="31" spans="1:10" ht="12">
      <c r="A31" t="str">
        <f t="shared" si="0"/>
        <v>Sussex</v>
      </c>
      <c r="B31">
        <f>'U15B Scores'!B31</f>
        <v>0</v>
      </c>
      <c r="C31">
        <f>'U15G Scores'!B31</f>
        <v>0</v>
      </c>
      <c r="D31">
        <f t="shared" si="1"/>
        <v>0</v>
      </c>
      <c r="E31">
        <f t="shared" si="2"/>
        <v>1</v>
      </c>
      <c r="G31">
        <f>'U20M Scores'!B31</f>
        <v>44</v>
      </c>
      <c r="H31">
        <f>'U20W Scores'!B31</f>
        <v>27</v>
      </c>
      <c r="I31">
        <f t="shared" si="3"/>
        <v>71</v>
      </c>
      <c r="J31">
        <f t="shared" si="4"/>
        <v>7</v>
      </c>
    </row>
    <row r="32" spans="1:10" ht="12">
      <c r="A32" t="str">
        <f t="shared" si="0"/>
        <v>Wiltshire</v>
      </c>
      <c r="B32">
        <f>'U15B Scores'!B32</f>
        <v>0</v>
      </c>
      <c r="C32">
        <f>'U15G Scores'!B32</f>
        <v>0</v>
      </c>
      <c r="D32">
        <f t="shared" si="1"/>
        <v>0</v>
      </c>
      <c r="E32">
        <f t="shared" si="2"/>
        <v>1</v>
      </c>
      <c r="G32">
        <f>'U20M Scores'!B32</f>
        <v>0</v>
      </c>
      <c r="H32">
        <f>'U20W Scores'!B32</f>
        <v>0</v>
      </c>
      <c r="I32">
        <f t="shared" si="3"/>
        <v>0</v>
      </c>
      <c r="J32">
        <f t="shared" si="4"/>
        <v>17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72"/>
  <sheetViews>
    <sheetView workbookViewId="0" topLeftCell="A125">
      <selection activeCell="G146" sqref="G146"/>
    </sheetView>
  </sheetViews>
  <sheetFormatPr defaultColWidth="9.140625" defaultRowHeight="12.75"/>
  <cols>
    <col min="1" max="1" width="5.00390625" style="21" customWidth="1"/>
    <col min="2" max="2" width="5.00390625" style="68" customWidth="1"/>
    <col min="3" max="3" width="20.7109375" style="40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1.421875" style="50" customWidth="1"/>
    <col min="12" max="12" width="9.851562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148</v>
      </c>
      <c r="B1" s="44"/>
    </row>
    <row r="2" spans="2:12" s="24" customFormat="1" ht="9.75">
      <c r="B2" s="62" t="s">
        <v>136</v>
      </c>
      <c r="C2" s="40" t="s">
        <v>74</v>
      </c>
      <c r="D2" s="27" t="s">
        <v>75</v>
      </c>
      <c r="E2" s="14" t="s">
        <v>76</v>
      </c>
      <c r="F2" s="27"/>
      <c r="J2" s="50"/>
      <c r="K2" s="50"/>
      <c r="L2" s="50"/>
    </row>
    <row r="3" spans="1:4" ht="12">
      <c r="A3" s="56" t="s">
        <v>0</v>
      </c>
      <c r="B3" s="63"/>
      <c r="D3" s="35" t="s">
        <v>81</v>
      </c>
    </row>
    <row r="4" spans="1:13" ht="12">
      <c r="A4" s="57" t="s">
        <v>1</v>
      </c>
      <c r="B4" s="64"/>
      <c r="C4" s="41" t="s">
        <v>2</v>
      </c>
      <c r="D4" s="14"/>
      <c r="F4" s="27" t="s">
        <v>3</v>
      </c>
      <c r="M4" s="26"/>
    </row>
    <row r="5" spans="1:12" ht="12">
      <c r="A5" s="22">
        <v>1</v>
      </c>
      <c r="B5" s="62"/>
      <c r="C5" s="40" t="e">
        <f aca="true" t="shared" si="0" ref="C5:C39">VLOOKUP($B5,$J$5:$L$23,2,FALSE)</f>
        <v>#N/A</v>
      </c>
      <c r="D5" s="40" t="e">
        <f>VLOOKUP($B5,$J$5:$L$23,3,FALSE)</f>
        <v>#N/A</v>
      </c>
      <c r="J5">
        <v>1</v>
      </c>
      <c r="K5"/>
      <c r="L5" s="55" t="s">
        <v>17</v>
      </c>
    </row>
    <row r="6" spans="1:12" ht="12">
      <c r="A6" s="22">
        <v>2</v>
      </c>
      <c r="B6" s="62"/>
      <c r="C6" s="40" t="e">
        <f t="shared" si="0"/>
        <v>#N/A</v>
      </c>
      <c r="D6" s="40" t="e">
        <f aca="true" t="shared" si="1" ref="D6:D39">VLOOKUP($B6,$J$5:$L$23,3,FALSE)</f>
        <v>#N/A</v>
      </c>
      <c r="J6">
        <v>2</v>
      </c>
      <c r="K6" t="s">
        <v>458</v>
      </c>
      <c r="L6" s="55" t="s">
        <v>18</v>
      </c>
    </row>
    <row r="7" spans="1:12" ht="12">
      <c r="A7" s="22">
        <v>3</v>
      </c>
      <c r="B7" s="62"/>
      <c r="C7" s="40" t="e">
        <f t="shared" si="0"/>
        <v>#N/A</v>
      </c>
      <c r="D7" s="40" t="e">
        <f t="shared" si="1"/>
        <v>#N/A</v>
      </c>
      <c r="J7">
        <v>3</v>
      </c>
      <c r="K7"/>
      <c r="L7" s="55" t="s">
        <v>19</v>
      </c>
    </row>
    <row r="8" spans="1:12" ht="12">
      <c r="A8" s="22">
        <v>4</v>
      </c>
      <c r="B8" s="62"/>
      <c r="C8" s="40" t="e">
        <f t="shared" si="0"/>
        <v>#N/A</v>
      </c>
      <c r="D8" s="40" t="e">
        <f t="shared" si="1"/>
        <v>#N/A</v>
      </c>
      <c r="J8">
        <v>4</v>
      </c>
      <c r="K8"/>
      <c r="L8" s="55" t="s">
        <v>20</v>
      </c>
    </row>
    <row r="9" spans="1:12" ht="12">
      <c r="A9" s="22">
        <v>5</v>
      </c>
      <c r="B9" s="62"/>
      <c r="C9" s="40" t="e">
        <f t="shared" si="0"/>
        <v>#N/A</v>
      </c>
      <c r="D9" s="40" t="e">
        <f t="shared" si="1"/>
        <v>#N/A</v>
      </c>
      <c r="J9">
        <v>5</v>
      </c>
      <c r="K9" t="s">
        <v>459</v>
      </c>
      <c r="L9" s="55" t="s">
        <v>21</v>
      </c>
    </row>
    <row r="10" spans="1:12" ht="12">
      <c r="A10" s="22">
        <v>6</v>
      </c>
      <c r="B10" s="62"/>
      <c r="C10" s="40" t="e">
        <f t="shared" si="0"/>
        <v>#N/A</v>
      </c>
      <c r="D10" s="40" t="e">
        <f t="shared" si="1"/>
        <v>#N/A</v>
      </c>
      <c r="J10">
        <v>6</v>
      </c>
      <c r="K10" t="s">
        <v>460</v>
      </c>
      <c r="L10" s="55" t="s">
        <v>23</v>
      </c>
    </row>
    <row r="11" spans="1:12" ht="12">
      <c r="A11" s="22">
        <v>7</v>
      </c>
      <c r="B11" s="62"/>
      <c r="C11" s="40" t="e">
        <f t="shared" si="0"/>
        <v>#N/A</v>
      </c>
      <c r="D11" s="40" t="e">
        <f t="shared" si="1"/>
        <v>#N/A</v>
      </c>
      <c r="J11">
        <v>7</v>
      </c>
      <c r="K11" t="s">
        <v>461</v>
      </c>
      <c r="L11" s="55" t="s">
        <v>24</v>
      </c>
    </row>
    <row r="12" spans="1:12" ht="12">
      <c r="A12" s="22">
        <v>8</v>
      </c>
      <c r="B12" s="62"/>
      <c r="C12" s="40" t="e">
        <f t="shared" si="0"/>
        <v>#N/A</v>
      </c>
      <c r="D12" s="40" t="e">
        <f t="shared" si="1"/>
        <v>#N/A</v>
      </c>
      <c r="J12">
        <v>8</v>
      </c>
      <c r="K12" t="s">
        <v>462</v>
      </c>
      <c r="L12" s="55" t="s">
        <v>71</v>
      </c>
    </row>
    <row r="13" spans="1:12" ht="12">
      <c r="A13" s="57" t="s">
        <v>4</v>
      </c>
      <c r="B13" s="64"/>
      <c r="C13" s="41" t="s">
        <v>2</v>
      </c>
      <c r="D13" s="40"/>
      <c r="F13" s="27" t="s">
        <v>3</v>
      </c>
      <c r="J13">
        <v>9</v>
      </c>
      <c r="K13" t="s">
        <v>463</v>
      </c>
      <c r="L13" s="55" t="s">
        <v>25</v>
      </c>
    </row>
    <row r="14" spans="1:12" ht="12">
      <c r="A14" s="22">
        <v>1</v>
      </c>
      <c r="B14" s="62"/>
      <c r="C14" s="40" t="e">
        <f t="shared" si="0"/>
        <v>#N/A</v>
      </c>
      <c r="D14" s="40" t="e">
        <f t="shared" si="1"/>
        <v>#N/A</v>
      </c>
      <c r="J14">
        <v>10</v>
      </c>
      <c r="K14" t="s">
        <v>464</v>
      </c>
      <c r="L14" s="55" t="s">
        <v>26</v>
      </c>
    </row>
    <row r="15" spans="1:12" ht="12">
      <c r="A15" s="22">
        <v>2</v>
      </c>
      <c r="B15" s="62"/>
      <c r="C15" s="40" t="e">
        <f t="shared" si="0"/>
        <v>#N/A</v>
      </c>
      <c r="D15" s="40" t="e">
        <f t="shared" si="1"/>
        <v>#N/A</v>
      </c>
      <c r="J15">
        <v>11</v>
      </c>
      <c r="K15" t="s">
        <v>465</v>
      </c>
      <c r="L15" s="55" t="s">
        <v>72</v>
      </c>
    </row>
    <row r="16" spans="1:12" ht="12">
      <c r="A16" s="22">
        <v>3</v>
      </c>
      <c r="B16" s="62"/>
      <c r="C16" s="40" t="e">
        <f t="shared" si="0"/>
        <v>#N/A</v>
      </c>
      <c r="D16" s="40" t="e">
        <f t="shared" si="1"/>
        <v>#N/A</v>
      </c>
      <c r="J16">
        <v>12</v>
      </c>
      <c r="K16" t="s">
        <v>466</v>
      </c>
      <c r="L16" s="55" t="s">
        <v>27</v>
      </c>
    </row>
    <row r="17" spans="1:12" ht="12">
      <c r="A17" s="22">
        <v>4</v>
      </c>
      <c r="B17" s="62"/>
      <c r="C17" s="40" t="e">
        <f t="shared" si="0"/>
        <v>#N/A</v>
      </c>
      <c r="D17" s="40" t="e">
        <f t="shared" si="1"/>
        <v>#N/A</v>
      </c>
      <c r="J17">
        <v>13</v>
      </c>
      <c r="K17" t="s">
        <v>467</v>
      </c>
      <c r="L17" s="55" t="s">
        <v>73</v>
      </c>
    </row>
    <row r="18" spans="1:12" ht="12">
      <c r="A18" s="22">
        <v>5</v>
      </c>
      <c r="B18" s="62"/>
      <c r="C18" s="40" t="e">
        <f t="shared" si="0"/>
        <v>#N/A</v>
      </c>
      <c r="D18" s="40" t="e">
        <f t="shared" si="1"/>
        <v>#N/A</v>
      </c>
      <c r="J18">
        <v>14</v>
      </c>
      <c r="K18" t="s">
        <v>468</v>
      </c>
      <c r="L18" s="55" t="s">
        <v>29</v>
      </c>
    </row>
    <row r="19" spans="1:13" ht="12">
      <c r="A19" s="22">
        <v>6</v>
      </c>
      <c r="B19" s="62"/>
      <c r="C19" s="40" t="e">
        <f t="shared" si="0"/>
        <v>#N/A</v>
      </c>
      <c r="D19" s="40" t="e">
        <f t="shared" si="1"/>
        <v>#N/A</v>
      </c>
      <c r="J19">
        <v>15</v>
      </c>
      <c r="K19" t="s">
        <v>469</v>
      </c>
      <c r="L19" s="55" t="s">
        <v>30</v>
      </c>
      <c r="M19" s="21"/>
    </row>
    <row r="20" spans="1:13" ht="12">
      <c r="A20" s="22">
        <v>7</v>
      </c>
      <c r="B20" s="62"/>
      <c r="C20" s="40" t="e">
        <f t="shared" si="0"/>
        <v>#N/A</v>
      </c>
      <c r="D20" s="40" t="e">
        <f t="shared" si="1"/>
        <v>#N/A</v>
      </c>
      <c r="J20">
        <v>16</v>
      </c>
      <c r="K20" t="s">
        <v>470</v>
      </c>
      <c r="L20" s="55" t="s">
        <v>31</v>
      </c>
      <c r="M20" s="21"/>
    </row>
    <row r="21" spans="1:13" ht="12">
      <c r="A21" s="22">
        <v>8</v>
      </c>
      <c r="B21" s="62"/>
      <c r="C21" s="40" t="e">
        <f t="shared" si="0"/>
        <v>#N/A</v>
      </c>
      <c r="D21" s="40" t="e">
        <f t="shared" si="1"/>
        <v>#N/A</v>
      </c>
      <c r="J21" s="24"/>
      <c r="K21" s="21"/>
      <c r="L21" s="21"/>
      <c r="M21" s="21"/>
    </row>
    <row r="22" spans="1:12" ht="12">
      <c r="A22" s="57" t="s">
        <v>5</v>
      </c>
      <c r="B22" s="64"/>
      <c r="C22" s="41" t="s">
        <v>2</v>
      </c>
      <c r="D22" s="40"/>
      <c r="F22" s="27" t="s">
        <v>3</v>
      </c>
      <c r="K22" s="49"/>
      <c r="L22" s="51"/>
    </row>
    <row r="23" spans="1:12" ht="12">
      <c r="A23" s="22">
        <v>1</v>
      </c>
      <c r="B23" s="62"/>
      <c r="C23" s="40" t="e">
        <f t="shared" si="0"/>
        <v>#N/A</v>
      </c>
      <c r="D23" s="40" t="e">
        <f t="shared" si="1"/>
        <v>#N/A</v>
      </c>
      <c r="K23" s="51"/>
      <c r="L23" s="51"/>
    </row>
    <row r="24" spans="1:12" ht="12">
      <c r="A24" s="22">
        <v>2</v>
      </c>
      <c r="B24" s="62"/>
      <c r="C24" s="40" t="e">
        <f t="shared" si="0"/>
        <v>#N/A</v>
      </c>
      <c r="D24" s="40" t="e">
        <f t="shared" si="1"/>
        <v>#N/A</v>
      </c>
      <c r="K24" s="51"/>
      <c r="L24" s="51"/>
    </row>
    <row r="25" spans="1:11" ht="12">
      <c r="A25" s="22">
        <v>3</v>
      </c>
      <c r="B25" s="62"/>
      <c r="C25" s="40" t="e">
        <f t="shared" si="0"/>
        <v>#N/A</v>
      </c>
      <c r="D25" s="40" t="e">
        <f t="shared" si="1"/>
        <v>#N/A</v>
      </c>
      <c r="K25" s="52"/>
    </row>
    <row r="26" spans="1:4" ht="12">
      <c r="A26" s="22">
        <v>4</v>
      </c>
      <c r="B26" s="62"/>
      <c r="C26" s="40" t="e">
        <f t="shared" si="0"/>
        <v>#N/A</v>
      </c>
      <c r="D26" s="40" t="e">
        <f t="shared" si="1"/>
        <v>#N/A</v>
      </c>
    </row>
    <row r="27" spans="1:4" ht="12">
      <c r="A27" s="22">
        <v>5</v>
      </c>
      <c r="B27" s="62"/>
      <c r="C27" s="40" t="e">
        <f t="shared" si="0"/>
        <v>#N/A</v>
      </c>
      <c r="D27" s="40" t="e">
        <f t="shared" si="1"/>
        <v>#N/A</v>
      </c>
    </row>
    <row r="28" spans="1:4" ht="12">
      <c r="A28" s="22">
        <v>6</v>
      </c>
      <c r="B28" s="62"/>
      <c r="C28" s="40" t="e">
        <f t="shared" si="0"/>
        <v>#N/A</v>
      </c>
      <c r="D28" s="40" t="e">
        <f t="shared" si="1"/>
        <v>#N/A</v>
      </c>
    </row>
    <row r="29" spans="1:4" ht="12">
      <c r="A29" s="22">
        <v>7</v>
      </c>
      <c r="B29" s="62"/>
      <c r="C29" s="40" t="e">
        <f t="shared" si="0"/>
        <v>#N/A</v>
      </c>
      <c r="D29" s="40" t="e">
        <f t="shared" si="1"/>
        <v>#N/A</v>
      </c>
    </row>
    <row r="30" spans="1:4" ht="12">
      <c r="A30" s="22">
        <v>8</v>
      </c>
      <c r="B30" s="62"/>
      <c r="C30" s="40" t="e">
        <f t="shared" si="0"/>
        <v>#N/A</v>
      </c>
      <c r="D30" s="40" t="e">
        <f t="shared" si="1"/>
        <v>#N/A</v>
      </c>
    </row>
    <row r="31" spans="1:4" ht="12">
      <c r="A31" s="57" t="s">
        <v>6</v>
      </c>
      <c r="B31" s="64"/>
      <c r="C31" s="41" t="s">
        <v>2</v>
      </c>
      <c r="D31" s="40"/>
    </row>
    <row r="32" spans="1:5" ht="12">
      <c r="A32" s="22">
        <v>1</v>
      </c>
      <c r="B32" s="55"/>
      <c r="C32" s="40" t="e">
        <f t="shared" si="0"/>
        <v>#N/A</v>
      </c>
      <c r="D32" s="40" t="e">
        <f t="shared" si="1"/>
        <v>#N/A</v>
      </c>
      <c r="E32" s="55"/>
    </row>
    <row r="33" spans="1:5" ht="12">
      <c r="A33" s="22">
        <v>2</v>
      </c>
      <c r="B33" s="55"/>
      <c r="C33" s="40" t="e">
        <f t="shared" si="0"/>
        <v>#N/A</v>
      </c>
      <c r="D33" s="40" t="e">
        <f t="shared" si="1"/>
        <v>#N/A</v>
      </c>
      <c r="E33" s="55"/>
    </row>
    <row r="34" spans="1:5" ht="12">
      <c r="A34" s="22">
        <v>3</v>
      </c>
      <c r="B34" s="55"/>
      <c r="C34" s="40" t="e">
        <f t="shared" si="0"/>
        <v>#N/A</v>
      </c>
      <c r="D34" s="40" t="e">
        <f t="shared" si="1"/>
        <v>#N/A</v>
      </c>
      <c r="E34" s="55"/>
    </row>
    <row r="35" spans="1:5" ht="12">
      <c r="A35" s="22">
        <v>4</v>
      </c>
      <c r="B35" s="55"/>
      <c r="C35" s="40" t="e">
        <f t="shared" si="0"/>
        <v>#N/A</v>
      </c>
      <c r="D35" s="40" t="e">
        <f t="shared" si="1"/>
        <v>#N/A</v>
      </c>
      <c r="E35" s="55"/>
    </row>
    <row r="36" spans="1:5" ht="12">
      <c r="A36" s="22">
        <v>5</v>
      </c>
      <c r="B36" s="55"/>
      <c r="C36" s="40" t="e">
        <f t="shared" si="0"/>
        <v>#N/A</v>
      </c>
      <c r="D36" s="40" t="e">
        <f t="shared" si="1"/>
        <v>#N/A</v>
      </c>
      <c r="E36" s="55"/>
    </row>
    <row r="37" spans="1:5" ht="12">
      <c r="A37" s="22">
        <v>6</v>
      </c>
      <c r="B37" s="55"/>
      <c r="C37" s="40" t="e">
        <f t="shared" si="0"/>
        <v>#N/A</v>
      </c>
      <c r="D37" s="40" t="e">
        <f t="shared" si="1"/>
        <v>#N/A</v>
      </c>
      <c r="E37" s="55"/>
    </row>
    <row r="38" spans="1:5" ht="12">
      <c r="A38" s="22">
        <v>7</v>
      </c>
      <c r="B38" s="55"/>
      <c r="C38" s="40" t="e">
        <f t="shared" si="0"/>
        <v>#N/A</v>
      </c>
      <c r="D38" s="40" t="e">
        <f t="shared" si="1"/>
        <v>#N/A</v>
      </c>
      <c r="E38" s="55"/>
    </row>
    <row r="39" spans="1:6" ht="12">
      <c r="A39" s="58">
        <v>8</v>
      </c>
      <c r="B39" s="55"/>
      <c r="C39" s="40" t="e">
        <f t="shared" si="0"/>
        <v>#N/A</v>
      </c>
      <c r="D39" s="40" t="e">
        <f t="shared" si="1"/>
        <v>#N/A</v>
      </c>
      <c r="E39" s="55"/>
      <c r="F39" s="32"/>
    </row>
    <row r="40" spans="1:6" ht="12.75" thickBot="1">
      <c r="A40" s="59"/>
      <c r="B40" s="66"/>
      <c r="C40" s="42"/>
      <c r="D40" s="30"/>
      <c r="E40" s="16"/>
      <c r="F40" s="30"/>
    </row>
    <row r="42" spans="1:4" ht="12">
      <c r="A42" s="56" t="s">
        <v>7</v>
      </c>
      <c r="B42" s="63"/>
      <c r="D42" s="35" t="s">
        <v>129</v>
      </c>
    </row>
    <row r="43" spans="1:13" ht="12">
      <c r="A43" s="57" t="s">
        <v>1</v>
      </c>
      <c r="B43" s="64"/>
      <c r="C43" s="41" t="s">
        <v>2</v>
      </c>
      <c r="D43" s="14"/>
      <c r="F43" s="27" t="s">
        <v>3</v>
      </c>
      <c r="M43" s="26"/>
    </row>
    <row r="44" spans="1:12" ht="12.75" customHeight="1">
      <c r="A44" s="22">
        <v>1</v>
      </c>
      <c r="B44" s="62"/>
      <c r="C44" s="40" t="e">
        <f>VLOOKUP($B44,$J$44:$L$62,2,FALSE)</f>
        <v>#N/A</v>
      </c>
      <c r="D44" s="40" t="e">
        <f>VLOOKUP($B44,$J$44:$L$62,3,FALSE)</f>
        <v>#N/A</v>
      </c>
      <c r="J44">
        <v>1</v>
      </c>
      <c r="K44"/>
      <c r="L44" s="55" t="s">
        <v>17</v>
      </c>
    </row>
    <row r="45" spans="1:12" ht="12">
      <c r="A45" s="22">
        <v>2</v>
      </c>
      <c r="B45" s="62"/>
      <c r="C45" s="40" t="e">
        <f aca="true" t="shared" si="2" ref="C45:C78">VLOOKUP($B45,$J$44:$L$62,2,FALSE)</f>
        <v>#N/A</v>
      </c>
      <c r="D45" s="40" t="e">
        <f aca="true" t="shared" si="3" ref="D45:D78">VLOOKUP($B45,$J$44:$L$62,3,FALSE)</f>
        <v>#N/A</v>
      </c>
      <c r="J45">
        <v>2</v>
      </c>
      <c r="K45"/>
      <c r="L45" s="55" t="s">
        <v>18</v>
      </c>
    </row>
    <row r="46" spans="1:12" ht="12">
      <c r="A46" s="22">
        <v>3</v>
      </c>
      <c r="B46" s="62"/>
      <c r="C46" s="40" t="e">
        <f t="shared" si="2"/>
        <v>#N/A</v>
      </c>
      <c r="D46" s="40" t="e">
        <f t="shared" si="3"/>
        <v>#N/A</v>
      </c>
      <c r="J46">
        <v>3</v>
      </c>
      <c r="K46"/>
      <c r="L46" s="55" t="s">
        <v>19</v>
      </c>
    </row>
    <row r="47" spans="1:12" ht="12">
      <c r="A47" s="22">
        <v>4</v>
      </c>
      <c r="B47" s="62"/>
      <c r="C47" s="40" t="e">
        <f t="shared" si="2"/>
        <v>#N/A</v>
      </c>
      <c r="D47" s="40" t="e">
        <f t="shared" si="3"/>
        <v>#N/A</v>
      </c>
      <c r="J47">
        <v>4</v>
      </c>
      <c r="K47" t="s">
        <v>471</v>
      </c>
      <c r="L47" s="55" t="s">
        <v>20</v>
      </c>
    </row>
    <row r="48" spans="1:12" ht="12">
      <c r="A48" s="22">
        <v>5</v>
      </c>
      <c r="B48" s="62"/>
      <c r="C48" s="40" t="e">
        <f t="shared" si="2"/>
        <v>#N/A</v>
      </c>
      <c r="D48" s="40" t="e">
        <f t="shared" si="3"/>
        <v>#N/A</v>
      </c>
      <c r="J48">
        <v>5</v>
      </c>
      <c r="K48" t="s">
        <v>459</v>
      </c>
      <c r="L48" s="55" t="s">
        <v>21</v>
      </c>
    </row>
    <row r="49" spans="1:12" ht="12">
      <c r="A49" s="22">
        <v>6</v>
      </c>
      <c r="B49" s="62"/>
      <c r="C49" s="40" t="e">
        <f t="shared" si="2"/>
        <v>#N/A</v>
      </c>
      <c r="D49" s="40" t="e">
        <f t="shared" si="3"/>
        <v>#N/A</v>
      </c>
      <c r="J49">
        <v>6</v>
      </c>
      <c r="K49" t="s">
        <v>460</v>
      </c>
      <c r="L49" s="55" t="s">
        <v>23</v>
      </c>
    </row>
    <row r="50" spans="1:12" ht="12">
      <c r="A50" s="22">
        <v>7</v>
      </c>
      <c r="B50" s="62"/>
      <c r="C50" s="40" t="e">
        <f t="shared" si="2"/>
        <v>#N/A</v>
      </c>
      <c r="D50" s="40" t="e">
        <f t="shared" si="3"/>
        <v>#N/A</v>
      </c>
      <c r="J50">
        <v>7</v>
      </c>
      <c r="K50" t="s">
        <v>461</v>
      </c>
      <c r="L50" s="55" t="s">
        <v>24</v>
      </c>
    </row>
    <row r="51" spans="1:12" ht="12">
      <c r="A51" s="22">
        <v>8</v>
      </c>
      <c r="B51" s="62"/>
      <c r="C51" s="40" t="e">
        <f t="shared" si="2"/>
        <v>#N/A</v>
      </c>
      <c r="D51" s="40" t="e">
        <f t="shared" si="3"/>
        <v>#N/A</v>
      </c>
      <c r="J51">
        <v>8</v>
      </c>
      <c r="K51" t="s">
        <v>472</v>
      </c>
      <c r="L51" s="55" t="s">
        <v>71</v>
      </c>
    </row>
    <row r="52" spans="1:12" ht="12">
      <c r="A52" s="57" t="s">
        <v>4</v>
      </c>
      <c r="B52" s="64"/>
      <c r="C52" s="41" t="s">
        <v>2</v>
      </c>
      <c r="D52" s="40"/>
      <c r="F52" s="27" t="s">
        <v>3</v>
      </c>
      <c r="J52">
        <v>9</v>
      </c>
      <c r="K52" t="s">
        <v>473</v>
      </c>
      <c r="L52" s="55" t="s">
        <v>25</v>
      </c>
    </row>
    <row r="53" spans="1:12" ht="12">
      <c r="A53" s="22">
        <v>1</v>
      </c>
      <c r="B53" s="62"/>
      <c r="C53" s="40" t="e">
        <f t="shared" si="2"/>
        <v>#N/A</v>
      </c>
      <c r="D53" s="40" t="e">
        <f t="shared" si="3"/>
        <v>#N/A</v>
      </c>
      <c r="J53">
        <v>10</v>
      </c>
      <c r="K53" t="s">
        <v>474</v>
      </c>
      <c r="L53" s="55" t="s">
        <v>26</v>
      </c>
    </row>
    <row r="54" spans="1:12" ht="12">
      <c r="A54" s="22">
        <v>2</v>
      </c>
      <c r="B54" s="62"/>
      <c r="C54" s="40" t="e">
        <f t="shared" si="2"/>
        <v>#N/A</v>
      </c>
      <c r="D54" s="40" t="e">
        <f t="shared" si="3"/>
        <v>#N/A</v>
      </c>
      <c r="J54">
        <v>11</v>
      </c>
      <c r="K54" t="s">
        <v>475</v>
      </c>
      <c r="L54" s="55" t="s">
        <v>72</v>
      </c>
    </row>
    <row r="55" spans="1:12" ht="12">
      <c r="A55" s="22">
        <v>3</v>
      </c>
      <c r="B55" s="62"/>
      <c r="C55" s="40" t="e">
        <f t="shared" si="2"/>
        <v>#N/A</v>
      </c>
      <c r="D55" s="40" t="e">
        <f t="shared" si="3"/>
        <v>#N/A</v>
      </c>
      <c r="J55">
        <v>12</v>
      </c>
      <c r="K55" t="s">
        <v>466</v>
      </c>
      <c r="L55" s="55" t="s">
        <v>27</v>
      </c>
    </row>
    <row r="56" spans="1:12" ht="12">
      <c r="A56" s="22">
        <v>4</v>
      </c>
      <c r="B56" s="62"/>
      <c r="C56" s="40" t="e">
        <f t="shared" si="2"/>
        <v>#N/A</v>
      </c>
      <c r="D56" s="40" t="e">
        <f t="shared" si="3"/>
        <v>#N/A</v>
      </c>
      <c r="J56">
        <v>13</v>
      </c>
      <c r="K56" t="s">
        <v>476</v>
      </c>
      <c r="L56" s="55" t="s">
        <v>73</v>
      </c>
    </row>
    <row r="57" spans="1:12" ht="12">
      <c r="A57" s="22">
        <v>5</v>
      </c>
      <c r="B57" s="62"/>
      <c r="C57" s="40" t="e">
        <f t="shared" si="2"/>
        <v>#N/A</v>
      </c>
      <c r="D57" s="40" t="e">
        <f t="shared" si="3"/>
        <v>#N/A</v>
      </c>
      <c r="J57">
        <v>14</v>
      </c>
      <c r="K57" t="s">
        <v>477</v>
      </c>
      <c r="L57" s="55" t="s">
        <v>29</v>
      </c>
    </row>
    <row r="58" spans="1:13" ht="12">
      <c r="A58" s="22">
        <v>6</v>
      </c>
      <c r="B58" s="62"/>
      <c r="C58" s="40" t="e">
        <f t="shared" si="2"/>
        <v>#N/A</v>
      </c>
      <c r="D58" s="40" t="e">
        <f t="shared" si="3"/>
        <v>#N/A</v>
      </c>
      <c r="J58">
        <v>15</v>
      </c>
      <c r="K58" t="s">
        <v>478</v>
      </c>
      <c r="L58" s="55" t="s">
        <v>30</v>
      </c>
      <c r="M58" s="21"/>
    </row>
    <row r="59" spans="1:13" ht="12">
      <c r="A59" s="22">
        <v>7</v>
      </c>
      <c r="B59" s="62"/>
      <c r="C59" s="40" t="e">
        <f t="shared" si="2"/>
        <v>#N/A</v>
      </c>
      <c r="D59" s="40" t="e">
        <f t="shared" si="3"/>
        <v>#N/A</v>
      </c>
      <c r="J59">
        <v>16</v>
      </c>
      <c r="K59" t="s">
        <v>479</v>
      </c>
      <c r="L59" s="55" t="s">
        <v>31</v>
      </c>
      <c r="M59" s="21"/>
    </row>
    <row r="60" spans="1:13" ht="12">
      <c r="A60" s="22">
        <v>8</v>
      </c>
      <c r="B60" s="62"/>
      <c r="C60" s="40" t="e">
        <f t="shared" si="2"/>
        <v>#N/A</v>
      </c>
      <c r="D60" s="40" t="e">
        <f t="shared" si="3"/>
        <v>#N/A</v>
      </c>
      <c r="J60" s="24"/>
      <c r="K60" s="21"/>
      <c r="L60" s="21"/>
      <c r="M60" s="21"/>
    </row>
    <row r="61" spans="1:12" ht="12">
      <c r="A61" s="57" t="s">
        <v>5</v>
      </c>
      <c r="B61" s="64"/>
      <c r="C61" s="41" t="s">
        <v>2</v>
      </c>
      <c r="D61" s="40"/>
      <c r="F61" s="27" t="s">
        <v>3</v>
      </c>
      <c r="K61" s="49"/>
      <c r="L61" s="51"/>
    </row>
    <row r="62" spans="1:12" ht="12">
      <c r="A62" s="22">
        <v>1</v>
      </c>
      <c r="B62" s="62"/>
      <c r="C62" s="40" t="e">
        <f t="shared" si="2"/>
        <v>#N/A</v>
      </c>
      <c r="D62" s="40" t="e">
        <f t="shared" si="3"/>
        <v>#N/A</v>
      </c>
      <c r="K62" s="51"/>
      <c r="L62" s="51"/>
    </row>
    <row r="63" spans="1:11" ht="12">
      <c r="A63" s="22">
        <v>2</v>
      </c>
      <c r="B63" s="62"/>
      <c r="C63" s="40" t="e">
        <f t="shared" si="2"/>
        <v>#N/A</v>
      </c>
      <c r="D63" s="40" t="e">
        <f t="shared" si="3"/>
        <v>#N/A</v>
      </c>
      <c r="K63" s="51"/>
    </row>
    <row r="64" spans="1:11" ht="12">
      <c r="A64" s="22">
        <v>3</v>
      </c>
      <c r="B64" s="62"/>
      <c r="C64" s="40" t="e">
        <f t="shared" si="2"/>
        <v>#N/A</v>
      </c>
      <c r="D64" s="40" t="e">
        <f t="shared" si="3"/>
        <v>#N/A</v>
      </c>
      <c r="K64" s="52"/>
    </row>
    <row r="65" spans="1:4" ht="12">
      <c r="A65" s="22">
        <v>4</v>
      </c>
      <c r="B65" s="62"/>
      <c r="C65" s="40" t="e">
        <f t="shared" si="2"/>
        <v>#N/A</v>
      </c>
      <c r="D65" s="40" t="e">
        <f t="shared" si="3"/>
        <v>#N/A</v>
      </c>
    </row>
    <row r="66" spans="1:4" ht="12">
      <c r="A66" s="22">
        <v>5</v>
      </c>
      <c r="B66" s="62"/>
      <c r="C66" s="40" t="e">
        <f t="shared" si="2"/>
        <v>#N/A</v>
      </c>
      <c r="D66" s="40" t="e">
        <f t="shared" si="3"/>
        <v>#N/A</v>
      </c>
    </row>
    <row r="67" spans="1:4" ht="12">
      <c r="A67" s="22">
        <v>6</v>
      </c>
      <c r="B67" s="62"/>
      <c r="C67" s="40" t="e">
        <f t="shared" si="2"/>
        <v>#N/A</v>
      </c>
      <c r="D67" s="40" t="e">
        <f t="shared" si="3"/>
        <v>#N/A</v>
      </c>
    </row>
    <row r="68" spans="1:4" ht="12">
      <c r="A68" s="22">
        <v>7</v>
      </c>
      <c r="B68" s="62"/>
      <c r="C68" s="40" t="e">
        <f t="shared" si="2"/>
        <v>#N/A</v>
      </c>
      <c r="D68" s="40" t="e">
        <f t="shared" si="3"/>
        <v>#N/A</v>
      </c>
    </row>
    <row r="69" spans="1:4" ht="12">
      <c r="A69" s="22">
        <v>8</v>
      </c>
      <c r="B69" s="62"/>
      <c r="C69" s="40" t="e">
        <f t="shared" si="2"/>
        <v>#N/A</v>
      </c>
      <c r="D69" s="40" t="e">
        <f t="shared" si="3"/>
        <v>#N/A</v>
      </c>
    </row>
    <row r="70" spans="1:4" ht="12">
      <c r="A70" s="57" t="s">
        <v>6</v>
      </c>
      <c r="B70" s="64"/>
      <c r="C70" s="41" t="s">
        <v>2</v>
      </c>
      <c r="D70" s="40"/>
    </row>
    <row r="71" spans="1:5" ht="12">
      <c r="A71" s="22">
        <v>1</v>
      </c>
      <c r="B71" s="62"/>
      <c r="C71" s="40" t="e">
        <f t="shared" si="2"/>
        <v>#N/A</v>
      </c>
      <c r="D71" s="40" t="e">
        <f t="shared" si="3"/>
        <v>#N/A</v>
      </c>
      <c r="E71" s="12"/>
    </row>
    <row r="72" spans="1:5" ht="12">
      <c r="A72" s="22">
        <v>2</v>
      </c>
      <c r="B72" s="62"/>
      <c r="C72" s="40" t="e">
        <f t="shared" si="2"/>
        <v>#N/A</v>
      </c>
      <c r="D72" s="40" t="e">
        <f t="shared" si="3"/>
        <v>#N/A</v>
      </c>
      <c r="E72" s="12"/>
    </row>
    <row r="73" spans="1:5" ht="12">
      <c r="A73" s="22">
        <v>3</v>
      </c>
      <c r="B73" s="62"/>
      <c r="C73" s="40" t="e">
        <f t="shared" si="2"/>
        <v>#N/A</v>
      </c>
      <c r="D73" s="40" t="e">
        <f t="shared" si="3"/>
        <v>#N/A</v>
      </c>
      <c r="E73" s="12"/>
    </row>
    <row r="74" spans="1:5" ht="12">
      <c r="A74" s="22">
        <v>4</v>
      </c>
      <c r="B74" s="62"/>
      <c r="C74" s="40" t="e">
        <f t="shared" si="2"/>
        <v>#N/A</v>
      </c>
      <c r="D74" s="40" t="e">
        <f t="shared" si="3"/>
        <v>#N/A</v>
      </c>
      <c r="E74" s="12"/>
    </row>
    <row r="75" spans="1:5" ht="12">
      <c r="A75" s="22">
        <v>5</v>
      </c>
      <c r="B75" s="62"/>
      <c r="C75" s="40" t="e">
        <f t="shared" si="2"/>
        <v>#N/A</v>
      </c>
      <c r="D75" s="40" t="e">
        <f t="shared" si="3"/>
        <v>#N/A</v>
      </c>
      <c r="E75" s="12"/>
    </row>
    <row r="76" spans="1:5" ht="12">
      <c r="A76" s="22">
        <v>6</v>
      </c>
      <c r="B76" s="62"/>
      <c r="C76" s="40" t="e">
        <f t="shared" si="2"/>
        <v>#N/A</v>
      </c>
      <c r="D76" s="40" t="e">
        <f t="shared" si="3"/>
        <v>#N/A</v>
      </c>
      <c r="E76" s="12"/>
    </row>
    <row r="77" spans="1:4" ht="12">
      <c r="A77" s="22">
        <v>7</v>
      </c>
      <c r="B77" s="62"/>
      <c r="C77" s="40" t="e">
        <f t="shared" si="2"/>
        <v>#N/A</v>
      </c>
      <c r="D77" s="40" t="e">
        <f t="shared" si="3"/>
        <v>#N/A</v>
      </c>
    </row>
    <row r="78" spans="1:6" ht="12">
      <c r="A78" s="58">
        <v>8</v>
      </c>
      <c r="B78" s="65"/>
      <c r="C78" s="40" t="e">
        <f t="shared" si="2"/>
        <v>#N/A</v>
      </c>
      <c r="D78" s="40" t="e">
        <f t="shared" si="3"/>
        <v>#N/A</v>
      </c>
      <c r="E78" s="15"/>
      <c r="F78" s="32"/>
    </row>
    <row r="79" spans="1:6" ht="12.75" thickBot="1">
      <c r="A79" s="59"/>
      <c r="B79" s="66"/>
      <c r="C79" s="42"/>
      <c r="D79" s="30"/>
      <c r="E79" s="16"/>
      <c r="F79" s="30"/>
    </row>
    <row r="81" spans="1:4" ht="12">
      <c r="A81" s="56" t="s">
        <v>8</v>
      </c>
      <c r="B81" s="63"/>
      <c r="D81" s="34" t="s">
        <v>125</v>
      </c>
    </row>
    <row r="82" spans="1:13" ht="12">
      <c r="A82" s="57" t="s">
        <v>1</v>
      </c>
      <c r="B82" s="64"/>
      <c r="D82" s="40"/>
      <c r="F82" s="27" t="s">
        <v>3</v>
      </c>
      <c r="M82" s="26"/>
    </row>
    <row r="83" spans="1:12" ht="12">
      <c r="A83" s="22">
        <v>1</v>
      </c>
      <c r="B83" s="62"/>
      <c r="C83" s="40" t="e">
        <f aca="true" t="shared" si="4" ref="C83:C92">VLOOKUP($B83,$J$83:$L$101,2,FALSE)</f>
        <v>#N/A</v>
      </c>
      <c r="D83" s="40" t="e">
        <f aca="true" t="shared" si="5" ref="D83:D92">VLOOKUP($B83,$J$83:$L$101,3,FALSE)</f>
        <v>#N/A</v>
      </c>
      <c r="J83">
        <v>1</v>
      </c>
      <c r="K83"/>
      <c r="L83" s="55" t="s">
        <v>17</v>
      </c>
    </row>
    <row r="84" spans="1:12" ht="12">
      <c r="A84" s="22">
        <v>2</v>
      </c>
      <c r="B84" s="62"/>
      <c r="C84" s="40" t="e">
        <f t="shared" si="4"/>
        <v>#N/A</v>
      </c>
      <c r="D84" s="40" t="e">
        <f t="shared" si="5"/>
        <v>#N/A</v>
      </c>
      <c r="J84">
        <v>2</v>
      </c>
      <c r="K84" t="s">
        <v>480</v>
      </c>
      <c r="L84" s="55" t="s">
        <v>18</v>
      </c>
    </row>
    <row r="85" spans="1:12" ht="12">
      <c r="A85" s="22">
        <v>3</v>
      </c>
      <c r="B85" s="62"/>
      <c r="C85" s="40" t="e">
        <f t="shared" si="4"/>
        <v>#N/A</v>
      </c>
      <c r="D85" s="40" t="e">
        <f t="shared" si="5"/>
        <v>#N/A</v>
      </c>
      <c r="J85">
        <v>3</v>
      </c>
      <c r="K85"/>
      <c r="L85" s="55" t="s">
        <v>19</v>
      </c>
    </row>
    <row r="86" spans="1:12" ht="12">
      <c r="A86" s="22">
        <v>4</v>
      </c>
      <c r="B86" s="62"/>
      <c r="C86" s="40" t="e">
        <f t="shared" si="4"/>
        <v>#N/A</v>
      </c>
      <c r="D86" s="40" t="e">
        <f t="shared" si="5"/>
        <v>#N/A</v>
      </c>
      <c r="J86">
        <v>4</v>
      </c>
      <c r="K86" t="s">
        <v>481</v>
      </c>
      <c r="L86" s="55" t="s">
        <v>20</v>
      </c>
    </row>
    <row r="87" spans="1:12" ht="12">
      <c r="A87" s="22">
        <v>5</v>
      </c>
      <c r="B87" s="62"/>
      <c r="C87" s="40" t="e">
        <f t="shared" si="4"/>
        <v>#N/A</v>
      </c>
      <c r="D87" s="40" t="e">
        <f t="shared" si="5"/>
        <v>#N/A</v>
      </c>
      <c r="J87">
        <v>5</v>
      </c>
      <c r="K87" t="s">
        <v>482</v>
      </c>
      <c r="L87" s="55" t="s">
        <v>21</v>
      </c>
    </row>
    <row r="88" spans="1:12" ht="12">
      <c r="A88" s="22">
        <v>6</v>
      </c>
      <c r="B88" s="62"/>
      <c r="C88" s="40" t="e">
        <f t="shared" si="4"/>
        <v>#N/A</v>
      </c>
      <c r="D88" s="40" t="e">
        <f t="shared" si="5"/>
        <v>#N/A</v>
      </c>
      <c r="J88">
        <v>6</v>
      </c>
      <c r="K88"/>
      <c r="L88" s="55" t="s">
        <v>23</v>
      </c>
    </row>
    <row r="89" spans="1:12" ht="12">
      <c r="A89" s="22">
        <v>7</v>
      </c>
      <c r="B89" s="62"/>
      <c r="C89" s="40" t="e">
        <f t="shared" si="4"/>
        <v>#N/A</v>
      </c>
      <c r="D89" s="40" t="e">
        <f t="shared" si="5"/>
        <v>#N/A</v>
      </c>
      <c r="J89">
        <v>7</v>
      </c>
      <c r="K89" t="s">
        <v>483</v>
      </c>
      <c r="L89" s="55" t="s">
        <v>24</v>
      </c>
    </row>
    <row r="90" spans="1:12" ht="12">
      <c r="A90" s="22">
        <v>8</v>
      </c>
      <c r="B90" s="62"/>
      <c r="C90" s="40" t="e">
        <f t="shared" si="4"/>
        <v>#N/A</v>
      </c>
      <c r="D90" s="40" t="e">
        <f t="shared" si="5"/>
        <v>#N/A</v>
      </c>
      <c r="J90">
        <v>8</v>
      </c>
      <c r="K90" t="s">
        <v>484</v>
      </c>
      <c r="L90" s="55" t="s">
        <v>71</v>
      </c>
    </row>
    <row r="91" spans="1:12" ht="12">
      <c r="A91" s="22">
        <v>9</v>
      </c>
      <c r="B91" s="62"/>
      <c r="C91" s="40" t="e">
        <f t="shared" si="4"/>
        <v>#N/A</v>
      </c>
      <c r="D91" s="40" t="e">
        <f t="shared" si="5"/>
        <v>#N/A</v>
      </c>
      <c r="J91">
        <v>9</v>
      </c>
      <c r="K91" t="s">
        <v>485</v>
      </c>
      <c r="L91" s="55" t="s">
        <v>25</v>
      </c>
    </row>
    <row r="92" spans="1:12" ht="12">
      <c r="A92" s="22">
        <v>10</v>
      </c>
      <c r="B92" s="62"/>
      <c r="C92" s="40" t="e">
        <f t="shared" si="4"/>
        <v>#N/A</v>
      </c>
      <c r="D92" s="40" t="e">
        <f t="shared" si="5"/>
        <v>#N/A</v>
      </c>
      <c r="J92">
        <v>10</v>
      </c>
      <c r="K92" t="s">
        <v>486</v>
      </c>
      <c r="L92" s="55" t="s">
        <v>26</v>
      </c>
    </row>
    <row r="93" spans="1:12" ht="12">
      <c r="A93" s="57" t="s">
        <v>4</v>
      </c>
      <c r="B93" s="64"/>
      <c r="D93" s="40"/>
      <c r="F93" s="27" t="s">
        <v>3</v>
      </c>
      <c r="J93">
        <v>11</v>
      </c>
      <c r="K93" t="s">
        <v>487</v>
      </c>
      <c r="L93" s="55" t="s">
        <v>72</v>
      </c>
    </row>
    <row r="94" spans="1:12" ht="12">
      <c r="A94" s="22">
        <v>1</v>
      </c>
      <c r="B94" s="62"/>
      <c r="C94" s="40" t="e">
        <f aca="true" t="shared" si="6" ref="C94:C103">VLOOKUP($B94,$J$83:$L$101,2,FALSE)</f>
        <v>#N/A</v>
      </c>
      <c r="D94" s="40" t="e">
        <f aca="true" t="shared" si="7" ref="D94:D103">VLOOKUP($B94,$J$83:$L$101,3,FALSE)</f>
        <v>#N/A</v>
      </c>
      <c r="J94">
        <v>12</v>
      </c>
      <c r="K94" t="s">
        <v>488</v>
      </c>
      <c r="L94" s="55" t="s">
        <v>27</v>
      </c>
    </row>
    <row r="95" spans="1:12" ht="12">
      <c r="A95" s="22">
        <v>2</v>
      </c>
      <c r="B95" s="62"/>
      <c r="C95" s="40" t="e">
        <f t="shared" si="6"/>
        <v>#N/A</v>
      </c>
      <c r="D95" s="40" t="e">
        <f t="shared" si="7"/>
        <v>#N/A</v>
      </c>
      <c r="J95">
        <v>13</v>
      </c>
      <c r="K95" t="s">
        <v>489</v>
      </c>
      <c r="L95" s="55" t="s">
        <v>73</v>
      </c>
    </row>
    <row r="96" spans="1:12" ht="12">
      <c r="A96" s="22">
        <v>3</v>
      </c>
      <c r="B96" s="62"/>
      <c r="C96" s="40" t="e">
        <f t="shared" si="6"/>
        <v>#N/A</v>
      </c>
      <c r="D96" s="40" t="e">
        <f t="shared" si="7"/>
        <v>#N/A</v>
      </c>
      <c r="J96">
        <v>14</v>
      </c>
      <c r="K96" t="s">
        <v>490</v>
      </c>
      <c r="L96" s="55" t="s">
        <v>29</v>
      </c>
    </row>
    <row r="97" spans="1:13" ht="12">
      <c r="A97" s="22">
        <v>4</v>
      </c>
      <c r="B97" s="62"/>
      <c r="C97" s="40" t="e">
        <f t="shared" si="6"/>
        <v>#N/A</v>
      </c>
      <c r="D97" s="40" t="e">
        <f t="shared" si="7"/>
        <v>#N/A</v>
      </c>
      <c r="J97">
        <v>15</v>
      </c>
      <c r="K97" t="s">
        <v>491</v>
      </c>
      <c r="L97" s="55" t="s">
        <v>30</v>
      </c>
      <c r="M97" s="21"/>
    </row>
    <row r="98" spans="1:13" ht="12">
      <c r="A98" s="22">
        <v>5</v>
      </c>
      <c r="B98" s="62"/>
      <c r="C98" s="40" t="e">
        <f t="shared" si="6"/>
        <v>#N/A</v>
      </c>
      <c r="D98" s="40" t="e">
        <f t="shared" si="7"/>
        <v>#N/A</v>
      </c>
      <c r="J98">
        <v>16</v>
      </c>
      <c r="K98" t="s">
        <v>492</v>
      </c>
      <c r="L98" s="55" t="s">
        <v>31</v>
      </c>
      <c r="M98" s="21"/>
    </row>
    <row r="99" spans="1:13" ht="12">
      <c r="A99" s="22">
        <v>6</v>
      </c>
      <c r="B99" s="62"/>
      <c r="C99" s="40" t="e">
        <f t="shared" si="6"/>
        <v>#N/A</v>
      </c>
      <c r="D99" s="40" t="e">
        <f t="shared" si="7"/>
        <v>#N/A</v>
      </c>
      <c r="J99" s="24"/>
      <c r="K99" s="21"/>
      <c r="L99" s="21"/>
      <c r="M99" s="21"/>
    </row>
    <row r="100" spans="1:12" ht="12">
      <c r="A100" s="22">
        <v>7</v>
      </c>
      <c r="B100" s="62"/>
      <c r="C100" s="40" t="e">
        <f t="shared" si="6"/>
        <v>#N/A</v>
      </c>
      <c r="D100" s="40" t="e">
        <f t="shared" si="7"/>
        <v>#N/A</v>
      </c>
      <c r="K100" s="49"/>
      <c r="L100" s="51"/>
    </row>
    <row r="101" spans="1:12" ht="12">
      <c r="A101" s="22">
        <v>8</v>
      </c>
      <c r="B101" s="62"/>
      <c r="C101" s="40" t="e">
        <f t="shared" si="6"/>
        <v>#N/A</v>
      </c>
      <c r="D101" s="40" t="e">
        <f t="shared" si="7"/>
        <v>#N/A</v>
      </c>
      <c r="K101" s="51"/>
      <c r="L101" s="51"/>
    </row>
    <row r="102" spans="1:12" ht="12">
      <c r="A102" s="22">
        <v>9</v>
      </c>
      <c r="B102" s="62"/>
      <c r="C102" s="40" t="e">
        <f t="shared" si="6"/>
        <v>#N/A</v>
      </c>
      <c r="D102" s="40" t="e">
        <f t="shared" si="7"/>
        <v>#N/A</v>
      </c>
      <c r="K102" s="53"/>
      <c r="L102" s="51"/>
    </row>
    <row r="103" spans="1:12" ht="12">
      <c r="A103" s="22">
        <v>10</v>
      </c>
      <c r="B103" s="62"/>
      <c r="C103" s="40" t="e">
        <f t="shared" si="6"/>
        <v>#N/A</v>
      </c>
      <c r="D103" s="40" t="e">
        <f t="shared" si="7"/>
        <v>#N/A</v>
      </c>
      <c r="K103" s="53"/>
      <c r="L103" s="51"/>
    </row>
    <row r="104" spans="1:11" ht="12">
      <c r="A104" s="57" t="s">
        <v>6</v>
      </c>
      <c r="B104" s="64"/>
      <c r="D104" s="40"/>
      <c r="K104" s="52"/>
    </row>
    <row r="105" spans="1:4" ht="12">
      <c r="A105" s="22">
        <v>1</v>
      </c>
      <c r="B105" s="62"/>
      <c r="C105" s="40" t="e">
        <f aca="true" t="shared" si="8" ref="C105:C112">VLOOKUP($B105,$J$83:$L$101,2,FALSE)</f>
        <v>#N/A</v>
      </c>
      <c r="D105" s="40" t="e">
        <f aca="true" t="shared" si="9" ref="D105:D112">VLOOKUP($B105,$J$83:$L$101,3,FALSE)</f>
        <v>#N/A</v>
      </c>
    </row>
    <row r="106" spans="1:4" ht="12">
      <c r="A106" s="22">
        <v>2</v>
      </c>
      <c r="B106" s="62"/>
      <c r="C106" s="40" t="e">
        <f t="shared" si="8"/>
        <v>#N/A</v>
      </c>
      <c r="D106" s="40" t="e">
        <f t="shared" si="9"/>
        <v>#N/A</v>
      </c>
    </row>
    <row r="107" spans="1:4" ht="12">
      <c r="A107" s="22">
        <v>3</v>
      </c>
      <c r="B107" s="62"/>
      <c r="C107" s="40" t="e">
        <f t="shared" si="8"/>
        <v>#N/A</v>
      </c>
      <c r="D107" s="40" t="e">
        <f t="shared" si="9"/>
        <v>#N/A</v>
      </c>
    </row>
    <row r="108" spans="1:4" ht="12">
      <c r="A108" s="22">
        <v>4</v>
      </c>
      <c r="B108" s="62"/>
      <c r="C108" s="40" t="e">
        <f t="shared" si="8"/>
        <v>#N/A</v>
      </c>
      <c r="D108" s="40" t="e">
        <f t="shared" si="9"/>
        <v>#N/A</v>
      </c>
    </row>
    <row r="109" spans="1:4" ht="12">
      <c r="A109" s="22">
        <v>5</v>
      </c>
      <c r="B109" s="62"/>
      <c r="C109" s="40" t="e">
        <f t="shared" si="8"/>
        <v>#N/A</v>
      </c>
      <c r="D109" s="40" t="e">
        <f t="shared" si="9"/>
        <v>#N/A</v>
      </c>
    </row>
    <row r="110" spans="1:4" ht="12">
      <c r="A110" s="22">
        <v>6</v>
      </c>
      <c r="B110" s="62"/>
      <c r="C110" s="40" t="e">
        <f t="shared" si="8"/>
        <v>#N/A</v>
      </c>
      <c r="D110" s="40" t="e">
        <f t="shared" si="9"/>
        <v>#N/A</v>
      </c>
    </row>
    <row r="111" spans="1:4" ht="12">
      <c r="A111" s="22">
        <v>7</v>
      </c>
      <c r="B111" s="62"/>
      <c r="C111" s="40" t="e">
        <f t="shared" si="8"/>
        <v>#N/A</v>
      </c>
      <c r="D111" s="40" t="e">
        <f t="shared" si="9"/>
        <v>#N/A</v>
      </c>
    </row>
    <row r="112" spans="1:6" ht="12">
      <c r="A112" s="58">
        <v>8</v>
      </c>
      <c r="B112" s="65"/>
      <c r="C112" s="40" t="e">
        <f t="shared" si="8"/>
        <v>#N/A</v>
      </c>
      <c r="D112" s="40" t="e">
        <f t="shared" si="9"/>
        <v>#N/A</v>
      </c>
      <c r="E112" s="15"/>
      <c r="F112" s="32"/>
    </row>
    <row r="113" spans="1:6" ht="12.75" thickBot="1">
      <c r="A113" s="59"/>
      <c r="B113" s="66"/>
      <c r="C113" s="42"/>
      <c r="D113" s="30"/>
      <c r="E113" s="16"/>
      <c r="F113" s="30"/>
    </row>
    <row r="115" spans="1:4" ht="12">
      <c r="A115" s="56" t="s">
        <v>9</v>
      </c>
      <c r="B115" s="63"/>
      <c r="D115" s="34" t="s">
        <v>127</v>
      </c>
    </row>
    <row r="116" spans="1:12" ht="12">
      <c r="A116" s="22">
        <v>1</v>
      </c>
      <c r="B116" s="62"/>
      <c r="C116" s="40" t="e">
        <f>VLOOKUP($B116,$J$116:$L$131,2,FALSE)</f>
        <v>#N/A</v>
      </c>
      <c r="D116" s="40" t="e">
        <f>VLOOKUP($B116,$J$116:$L$131,3,FALSE)</f>
        <v>#N/A</v>
      </c>
      <c r="J116">
        <v>1</v>
      </c>
      <c r="K116"/>
      <c r="L116" s="55" t="s">
        <v>17</v>
      </c>
    </row>
    <row r="117" spans="1:12" ht="12">
      <c r="A117" s="22">
        <v>2</v>
      </c>
      <c r="B117" s="62"/>
      <c r="C117" s="40" t="e">
        <f aca="true" t="shared" si="10" ref="C117:C132">VLOOKUP($B117,$J$116:$L$131,2,FALSE)</f>
        <v>#N/A</v>
      </c>
      <c r="D117" s="40" t="e">
        <f aca="true" t="shared" si="11" ref="D117:D132">VLOOKUP($B117,$J$116:$L$131,3,FALSE)</f>
        <v>#N/A</v>
      </c>
      <c r="J117">
        <v>2</v>
      </c>
      <c r="K117" t="s">
        <v>493</v>
      </c>
      <c r="L117" s="55" t="s">
        <v>18</v>
      </c>
    </row>
    <row r="118" spans="1:12" ht="12">
      <c r="A118" s="22">
        <v>3</v>
      </c>
      <c r="B118" s="62"/>
      <c r="C118" s="40" t="e">
        <f t="shared" si="10"/>
        <v>#N/A</v>
      </c>
      <c r="D118" s="40" t="e">
        <f t="shared" si="11"/>
        <v>#N/A</v>
      </c>
      <c r="J118">
        <v>3</v>
      </c>
      <c r="K118"/>
      <c r="L118" s="55" t="s">
        <v>19</v>
      </c>
    </row>
    <row r="119" spans="1:12" ht="12">
      <c r="A119" s="22">
        <v>4</v>
      </c>
      <c r="B119" s="62"/>
      <c r="C119" s="40" t="e">
        <f t="shared" si="10"/>
        <v>#N/A</v>
      </c>
      <c r="D119" s="40" t="e">
        <f t="shared" si="11"/>
        <v>#N/A</v>
      </c>
      <c r="J119">
        <v>4</v>
      </c>
      <c r="K119" t="s">
        <v>494</v>
      </c>
      <c r="L119" s="55" t="s">
        <v>20</v>
      </c>
    </row>
    <row r="120" spans="1:12" ht="12">
      <c r="A120" s="22">
        <v>5</v>
      </c>
      <c r="B120" s="62"/>
      <c r="C120" s="40" t="e">
        <f t="shared" si="10"/>
        <v>#N/A</v>
      </c>
      <c r="D120" s="40" t="e">
        <f t="shared" si="11"/>
        <v>#N/A</v>
      </c>
      <c r="J120">
        <v>5</v>
      </c>
      <c r="K120" t="s">
        <v>495</v>
      </c>
      <c r="L120" s="55" t="s">
        <v>21</v>
      </c>
    </row>
    <row r="121" spans="1:12" ht="12">
      <c r="A121" s="22">
        <v>6</v>
      </c>
      <c r="B121" s="62"/>
      <c r="C121" s="40" t="e">
        <f t="shared" si="10"/>
        <v>#N/A</v>
      </c>
      <c r="D121" s="40" t="e">
        <f t="shared" si="11"/>
        <v>#N/A</v>
      </c>
      <c r="J121">
        <v>6</v>
      </c>
      <c r="K121"/>
      <c r="L121" s="55" t="s">
        <v>23</v>
      </c>
    </row>
    <row r="122" spans="1:12" ht="12">
      <c r="A122" s="22">
        <v>7</v>
      </c>
      <c r="B122" s="62"/>
      <c r="C122" s="40" t="e">
        <f t="shared" si="10"/>
        <v>#N/A</v>
      </c>
      <c r="D122" s="40" t="e">
        <f t="shared" si="11"/>
        <v>#N/A</v>
      </c>
      <c r="J122">
        <v>7</v>
      </c>
      <c r="K122" t="s">
        <v>496</v>
      </c>
      <c r="L122" s="55" t="s">
        <v>24</v>
      </c>
    </row>
    <row r="123" spans="1:12" ht="12">
      <c r="A123" s="22">
        <v>8</v>
      </c>
      <c r="B123" s="62"/>
      <c r="C123" s="40" t="e">
        <f t="shared" si="10"/>
        <v>#N/A</v>
      </c>
      <c r="D123" s="40" t="e">
        <f t="shared" si="11"/>
        <v>#N/A</v>
      </c>
      <c r="J123">
        <v>8</v>
      </c>
      <c r="K123" t="s">
        <v>497</v>
      </c>
      <c r="L123" s="55" t="s">
        <v>71</v>
      </c>
    </row>
    <row r="124" spans="1:12" ht="12">
      <c r="A124" s="22">
        <v>9</v>
      </c>
      <c r="B124" s="62"/>
      <c r="C124" s="40" t="e">
        <f t="shared" si="10"/>
        <v>#N/A</v>
      </c>
      <c r="D124" s="40" t="e">
        <f t="shared" si="11"/>
        <v>#N/A</v>
      </c>
      <c r="J124">
        <v>9</v>
      </c>
      <c r="K124" t="s">
        <v>498</v>
      </c>
      <c r="L124" s="55" t="s">
        <v>25</v>
      </c>
    </row>
    <row r="125" spans="1:12" ht="12">
      <c r="A125" s="22">
        <v>10</v>
      </c>
      <c r="B125" s="62"/>
      <c r="C125" s="40" t="e">
        <f t="shared" si="10"/>
        <v>#N/A</v>
      </c>
      <c r="D125" s="40" t="e">
        <f t="shared" si="11"/>
        <v>#N/A</v>
      </c>
      <c r="J125">
        <v>10</v>
      </c>
      <c r="K125" t="s">
        <v>499</v>
      </c>
      <c r="L125" s="55" t="s">
        <v>26</v>
      </c>
    </row>
    <row r="126" spans="1:12" ht="12">
      <c r="A126" s="22">
        <v>11</v>
      </c>
      <c r="B126" s="62"/>
      <c r="C126" s="40" t="e">
        <f t="shared" si="10"/>
        <v>#N/A</v>
      </c>
      <c r="D126" s="40" t="e">
        <f t="shared" si="11"/>
        <v>#N/A</v>
      </c>
      <c r="J126">
        <v>11</v>
      </c>
      <c r="K126" t="s">
        <v>500</v>
      </c>
      <c r="L126" s="55" t="s">
        <v>72</v>
      </c>
    </row>
    <row r="127" spans="1:12" ht="12">
      <c r="A127" s="22">
        <v>12</v>
      </c>
      <c r="B127" s="62"/>
      <c r="C127" s="40" t="e">
        <f t="shared" si="10"/>
        <v>#N/A</v>
      </c>
      <c r="D127" s="40" t="e">
        <f t="shared" si="11"/>
        <v>#N/A</v>
      </c>
      <c r="J127">
        <v>12</v>
      </c>
      <c r="K127" t="s">
        <v>501</v>
      </c>
      <c r="L127" s="55" t="s">
        <v>27</v>
      </c>
    </row>
    <row r="128" spans="1:12" ht="12">
      <c r="A128" s="22">
        <v>13</v>
      </c>
      <c r="B128" s="62"/>
      <c r="C128" s="40" t="e">
        <f t="shared" si="10"/>
        <v>#N/A</v>
      </c>
      <c r="D128" s="40" t="e">
        <f t="shared" si="11"/>
        <v>#N/A</v>
      </c>
      <c r="J128">
        <v>13</v>
      </c>
      <c r="K128" t="s">
        <v>502</v>
      </c>
      <c r="L128" s="55" t="s">
        <v>73</v>
      </c>
    </row>
    <row r="129" spans="1:12" ht="12">
      <c r="A129" s="22">
        <v>14</v>
      </c>
      <c r="B129" s="62"/>
      <c r="C129" s="40" t="e">
        <f t="shared" si="10"/>
        <v>#N/A</v>
      </c>
      <c r="D129" s="40" t="e">
        <f t="shared" si="11"/>
        <v>#N/A</v>
      </c>
      <c r="J129">
        <v>14</v>
      </c>
      <c r="K129" t="s">
        <v>503</v>
      </c>
      <c r="L129" s="55" t="s">
        <v>29</v>
      </c>
    </row>
    <row r="130" spans="1:13" ht="12">
      <c r="A130" s="22">
        <v>15</v>
      </c>
      <c r="B130" s="62"/>
      <c r="C130" s="40" t="e">
        <f t="shared" si="10"/>
        <v>#N/A</v>
      </c>
      <c r="D130" s="40" t="e">
        <f t="shared" si="11"/>
        <v>#N/A</v>
      </c>
      <c r="J130">
        <v>15</v>
      </c>
      <c r="K130" t="s">
        <v>504</v>
      </c>
      <c r="L130" s="55" t="s">
        <v>30</v>
      </c>
      <c r="M130" s="21"/>
    </row>
    <row r="131" spans="1:13" ht="12">
      <c r="A131" s="22">
        <v>16</v>
      </c>
      <c r="B131" s="62"/>
      <c r="C131" s="40" t="e">
        <f t="shared" si="10"/>
        <v>#N/A</v>
      </c>
      <c r="D131" s="40" t="e">
        <f t="shared" si="11"/>
        <v>#N/A</v>
      </c>
      <c r="J131">
        <v>16</v>
      </c>
      <c r="K131"/>
      <c r="L131" s="55" t="s">
        <v>31</v>
      </c>
      <c r="M131" s="21"/>
    </row>
    <row r="132" spans="1:13" ht="12">
      <c r="A132" s="22">
        <v>17</v>
      </c>
      <c r="B132" s="62"/>
      <c r="C132" s="40" t="e">
        <f t="shared" si="10"/>
        <v>#N/A</v>
      </c>
      <c r="D132" s="40" t="e">
        <f t="shared" si="11"/>
        <v>#N/A</v>
      </c>
      <c r="J132" s="24"/>
      <c r="K132" s="21"/>
      <c r="L132" s="21"/>
      <c r="M132" s="21"/>
    </row>
    <row r="133" spans="1:13" ht="12.75" thickBot="1">
      <c r="A133" s="59"/>
      <c r="B133" s="66"/>
      <c r="C133" s="42"/>
      <c r="D133" s="30"/>
      <c r="E133" s="16"/>
      <c r="F133" s="30"/>
      <c r="M133" s="26"/>
    </row>
    <row r="135" spans="1:4" ht="12">
      <c r="A135" s="56" t="s">
        <v>10</v>
      </c>
      <c r="B135" s="63"/>
      <c r="D135" s="35" t="s">
        <v>83</v>
      </c>
    </row>
    <row r="136" spans="1:6" ht="12.75" customHeight="1">
      <c r="A136" s="57" t="s">
        <v>1</v>
      </c>
      <c r="B136" s="64"/>
      <c r="C136" s="41" t="s">
        <v>2</v>
      </c>
      <c r="D136" s="14"/>
      <c r="F136" s="27" t="s">
        <v>3</v>
      </c>
    </row>
    <row r="137" spans="1:12" ht="12.75" customHeight="1">
      <c r="A137" s="22">
        <v>1</v>
      </c>
      <c r="B137" s="62"/>
      <c r="C137" s="40" t="e">
        <f>VLOOKUP($B137,$J$137:$L$155,2,FALSE)</f>
        <v>#N/A</v>
      </c>
      <c r="D137" s="40" t="e">
        <f>VLOOKUP($B137,$J$137:$L$155,3,FALSE)</f>
        <v>#N/A</v>
      </c>
      <c r="J137">
        <v>1</v>
      </c>
      <c r="K137"/>
      <c r="L137" s="55" t="s">
        <v>17</v>
      </c>
    </row>
    <row r="138" spans="1:12" ht="12">
      <c r="A138" s="22">
        <v>2</v>
      </c>
      <c r="B138" s="62"/>
      <c r="C138" s="40" t="e">
        <f aca="true" t="shared" si="12" ref="C138:C171">VLOOKUP($B138,$J$137:$L$155,2,FALSE)</f>
        <v>#N/A</v>
      </c>
      <c r="D138" s="40" t="e">
        <f aca="true" t="shared" si="13" ref="D138:D171">VLOOKUP($B138,$J$137:$L$155,3,FALSE)</f>
        <v>#N/A</v>
      </c>
      <c r="J138">
        <v>2</v>
      </c>
      <c r="K138"/>
      <c r="L138" s="55" t="s">
        <v>18</v>
      </c>
    </row>
    <row r="139" spans="1:12" ht="12">
      <c r="A139" s="22">
        <v>3</v>
      </c>
      <c r="B139" s="62"/>
      <c r="C139" s="40" t="e">
        <f t="shared" si="12"/>
        <v>#N/A</v>
      </c>
      <c r="D139" s="40" t="e">
        <f t="shared" si="13"/>
        <v>#N/A</v>
      </c>
      <c r="J139">
        <v>3</v>
      </c>
      <c r="K139"/>
      <c r="L139" s="55" t="s">
        <v>19</v>
      </c>
    </row>
    <row r="140" spans="1:12" ht="12">
      <c r="A140" s="22">
        <v>4</v>
      </c>
      <c r="B140" s="62"/>
      <c r="C140" s="40" t="e">
        <f t="shared" si="12"/>
        <v>#N/A</v>
      </c>
      <c r="D140" s="40" t="e">
        <f t="shared" si="13"/>
        <v>#N/A</v>
      </c>
      <c r="J140">
        <v>4</v>
      </c>
      <c r="K140"/>
      <c r="L140" s="55" t="s">
        <v>20</v>
      </c>
    </row>
    <row r="141" spans="1:12" ht="12">
      <c r="A141" s="22">
        <v>5</v>
      </c>
      <c r="B141" s="62"/>
      <c r="C141" s="40" t="e">
        <f t="shared" si="12"/>
        <v>#N/A</v>
      </c>
      <c r="D141" s="40" t="e">
        <f t="shared" si="13"/>
        <v>#N/A</v>
      </c>
      <c r="J141">
        <v>5</v>
      </c>
      <c r="K141" t="s">
        <v>505</v>
      </c>
      <c r="L141" s="55" t="s">
        <v>21</v>
      </c>
    </row>
    <row r="142" spans="1:12" ht="12">
      <c r="A142" s="22">
        <v>6</v>
      </c>
      <c r="B142" s="62"/>
      <c r="C142" s="40" t="e">
        <f t="shared" si="12"/>
        <v>#N/A</v>
      </c>
      <c r="D142" s="40" t="e">
        <f t="shared" si="13"/>
        <v>#N/A</v>
      </c>
      <c r="J142">
        <v>6</v>
      </c>
      <c r="K142" t="s">
        <v>506</v>
      </c>
      <c r="L142" s="55" t="s">
        <v>23</v>
      </c>
    </row>
    <row r="143" spans="1:12" ht="12">
      <c r="A143" s="22">
        <v>7</v>
      </c>
      <c r="B143" s="62"/>
      <c r="C143" s="40" t="e">
        <f t="shared" si="12"/>
        <v>#N/A</v>
      </c>
      <c r="D143" s="40" t="e">
        <f t="shared" si="13"/>
        <v>#N/A</v>
      </c>
      <c r="J143">
        <v>7</v>
      </c>
      <c r="K143" t="s">
        <v>507</v>
      </c>
      <c r="L143" s="55" t="s">
        <v>24</v>
      </c>
    </row>
    <row r="144" spans="1:12" ht="12">
      <c r="A144" s="22">
        <v>8</v>
      </c>
      <c r="B144" s="62"/>
      <c r="C144" s="40" t="e">
        <f t="shared" si="12"/>
        <v>#N/A</v>
      </c>
      <c r="D144" s="40" t="e">
        <f t="shared" si="13"/>
        <v>#N/A</v>
      </c>
      <c r="J144">
        <v>8</v>
      </c>
      <c r="K144" t="s">
        <v>508</v>
      </c>
      <c r="L144" s="55" t="s">
        <v>71</v>
      </c>
    </row>
    <row r="145" spans="1:12" ht="12">
      <c r="A145" s="57" t="s">
        <v>4</v>
      </c>
      <c r="B145" s="64"/>
      <c r="C145" s="41" t="s">
        <v>2</v>
      </c>
      <c r="D145" s="40"/>
      <c r="F145" s="27" t="s">
        <v>3</v>
      </c>
      <c r="J145">
        <v>9</v>
      </c>
      <c r="K145" t="s">
        <v>509</v>
      </c>
      <c r="L145" s="55" t="s">
        <v>25</v>
      </c>
    </row>
    <row r="146" spans="1:12" ht="12">
      <c r="A146" s="22">
        <v>1</v>
      </c>
      <c r="B146" s="62"/>
      <c r="C146" s="40" t="e">
        <f t="shared" si="12"/>
        <v>#N/A</v>
      </c>
      <c r="D146" s="40" t="e">
        <f t="shared" si="13"/>
        <v>#N/A</v>
      </c>
      <c r="J146">
        <v>10</v>
      </c>
      <c r="K146" t="s">
        <v>510</v>
      </c>
      <c r="L146" s="55" t="s">
        <v>26</v>
      </c>
    </row>
    <row r="147" spans="1:12" ht="12">
      <c r="A147" s="22">
        <v>2</v>
      </c>
      <c r="B147" s="62"/>
      <c r="C147" s="40" t="e">
        <f t="shared" si="12"/>
        <v>#N/A</v>
      </c>
      <c r="D147" s="40" t="e">
        <f t="shared" si="13"/>
        <v>#N/A</v>
      </c>
      <c r="J147">
        <v>11</v>
      </c>
      <c r="K147" t="s">
        <v>511</v>
      </c>
      <c r="L147" s="55" t="s">
        <v>72</v>
      </c>
    </row>
    <row r="148" spans="1:12" ht="12">
      <c r="A148" s="22">
        <v>3</v>
      </c>
      <c r="B148" s="62"/>
      <c r="C148" s="40" t="e">
        <f t="shared" si="12"/>
        <v>#N/A</v>
      </c>
      <c r="D148" s="40" t="e">
        <f t="shared" si="13"/>
        <v>#N/A</v>
      </c>
      <c r="J148">
        <v>12</v>
      </c>
      <c r="K148" t="s">
        <v>512</v>
      </c>
      <c r="L148" s="55" t="s">
        <v>27</v>
      </c>
    </row>
    <row r="149" spans="1:12" ht="12">
      <c r="A149" s="22">
        <v>4</v>
      </c>
      <c r="B149" s="62"/>
      <c r="C149" s="40" t="e">
        <f t="shared" si="12"/>
        <v>#N/A</v>
      </c>
      <c r="D149" s="40" t="e">
        <f t="shared" si="13"/>
        <v>#N/A</v>
      </c>
      <c r="J149">
        <v>13</v>
      </c>
      <c r="K149" t="s">
        <v>513</v>
      </c>
      <c r="L149" s="55" t="s">
        <v>73</v>
      </c>
    </row>
    <row r="150" spans="1:12" ht="12">
      <c r="A150" s="22">
        <v>5</v>
      </c>
      <c r="B150" s="62"/>
      <c r="C150" s="40" t="e">
        <f t="shared" si="12"/>
        <v>#N/A</v>
      </c>
      <c r="D150" s="40" t="e">
        <f t="shared" si="13"/>
        <v>#N/A</v>
      </c>
      <c r="J150">
        <v>14</v>
      </c>
      <c r="K150" t="s">
        <v>514</v>
      </c>
      <c r="L150" s="55" t="s">
        <v>29</v>
      </c>
    </row>
    <row r="151" spans="1:13" ht="12">
      <c r="A151" s="22">
        <v>6</v>
      </c>
      <c r="B151" s="62"/>
      <c r="C151" s="40" t="e">
        <f t="shared" si="12"/>
        <v>#N/A</v>
      </c>
      <c r="D151" s="40" t="e">
        <f t="shared" si="13"/>
        <v>#N/A</v>
      </c>
      <c r="J151">
        <v>15</v>
      </c>
      <c r="K151" t="s">
        <v>515</v>
      </c>
      <c r="L151" s="55" t="s">
        <v>30</v>
      </c>
      <c r="M151" s="21"/>
    </row>
    <row r="152" spans="1:13" ht="12">
      <c r="A152" s="22">
        <v>7</v>
      </c>
      <c r="B152" s="62"/>
      <c r="C152" s="40" t="e">
        <f t="shared" si="12"/>
        <v>#N/A</v>
      </c>
      <c r="D152" s="40" t="e">
        <f t="shared" si="13"/>
        <v>#N/A</v>
      </c>
      <c r="J152">
        <v>16</v>
      </c>
      <c r="K152"/>
      <c r="L152" s="55" t="s">
        <v>31</v>
      </c>
      <c r="M152" s="21"/>
    </row>
    <row r="153" spans="1:13" ht="12">
      <c r="A153" s="22">
        <v>8</v>
      </c>
      <c r="B153" s="62"/>
      <c r="C153" s="40" t="e">
        <f t="shared" si="12"/>
        <v>#N/A</v>
      </c>
      <c r="D153" s="40" t="e">
        <f t="shared" si="13"/>
        <v>#N/A</v>
      </c>
      <c r="J153" s="24"/>
      <c r="K153" s="21"/>
      <c r="L153" s="21"/>
      <c r="M153" s="21"/>
    </row>
    <row r="154" spans="1:12" ht="12">
      <c r="A154" s="57" t="s">
        <v>5</v>
      </c>
      <c r="B154" s="64"/>
      <c r="C154" s="41" t="s">
        <v>2</v>
      </c>
      <c r="D154" s="40"/>
      <c r="F154" s="27" t="s">
        <v>3</v>
      </c>
      <c r="K154" s="49"/>
      <c r="L154" s="51"/>
    </row>
    <row r="155" spans="1:11" ht="12">
      <c r="A155" s="22">
        <v>1</v>
      </c>
      <c r="B155" s="62"/>
      <c r="C155" s="40" t="e">
        <f t="shared" si="12"/>
        <v>#N/A</v>
      </c>
      <c r="D155" s="40" t="e">
        <f t="shared" si="13"/>
        <v>#N/A</v>
      </c>
      <c r="K155" s="51"/>
    </row>
    <row r="156" spans="1:4" ht="12">
      <c r="A156" s="22">
        <v>2</v>
      </c>
      <c r="B156" s="62"/>
      <c r="C156" s="40" t="e">
        <f t="shared" si="12"/>
        <v>#N/A</v>
      </c>
      <c r="D156" s="40" t="e">
        <f t="shared" si="13"/>
        <v>#N/A</v>
      </c>
    </row>
    <row r="157" spans="1:4" ht="12">
      <c r="A157" s="22">
        <v>3</v>
      </c>
      <c r="B157" s="62"/>
      <c r="C157" s="40" t="e">
        <f t="shared" si="12"/>
        <v>#N/A</v>
      </c>
      <c r="D157" s="40" t="e">
        <f t="shared" si="13"/>
        <v>#N/A</v>
      </c>
    </row>
    <row r="158" spans="1:4" ht="12">
      <c r="A158" s="22">
        <v>4</v>
      </c>
      <c r="B158" s="62"/>
      <c r="C158" s="40" t="e">
        <f t="shared" si="12"/>
        <v>#N/A</v>
      </c>
      <c r="D158" s="40" t="e">
        <f t="shared" si="13"/>
        <v>#N/A</v>
      </c>
    </row>
    <row r="159" spans="1:4" ht="12">
      <c r="A159" s="22">
        <v>5</v>
      </c>
      <c r="B159" s="62"/>
      <c r="C159" s="40" t="e">
        <f t="shared" si="12"/>
        <v>#N/A</v>
      </c>
      <c r="D159" s="40" t="e">
        <f t="shared" si="13"/>
        <v>#N/A</v>
      </c>
    </row>
    <row r="160" spans="1:4" ht="12">
      <c r="A160" s="22">
        <v>6</v>
      </c>
      <c r="B160" s="62"/>
      <c r="C160" s="40" t="e">
        <f t="shared" si="12"/>
        <v>#N/A</v>
      </c>
      <c r="D160" s="40" t="e">
        <f t="shared" si="13"/>
        <v>#N/A</v>
      </c>
    </row>
    <row r="161" spans="1:4" ht="12">
      <c r="A161" s="22">
        <v>7</v>
      </c>
      <c r="B161" s="62"/>
      <c r="C161" s="40" t="e">
        <f t="shared" si="12"/>
        <v>#N/A</v>
      </c>
      <c r="D161" s="40" t="e">
        <f t="shared" si="13"/>
        <v>#N/A</v>
      </c>
    </row>
    <row r="162" spans="1:4" ht="12">
      <c r="A162" s="22">
        <v>8</v>
      </c>
      <c r="B162" s="62"/>
      <c r="C162" s="40" t="e">
        <f t="shared" si="12"/>
        <v>#N/A</v>
      </c>
      <c r="D162" s="40" t="e">
        <f t="shared" si="13"/>
        <v>#N/A</v>
      </c>
    </row>
    <row r="163" spans="1:4" ht="12">
      <c r="A163" s="57" t="s">
        <v>6</v>
      </c>
      <c r="B163" s="64"/>
      <c r="C163" s="41" t="s">
        <v>2</v>
      </c>
      <c r="D163" s="40"/>
    </row>
    <row r="164" spans="1:4" ht="12">
      <c r="A164" s="22">
        <v>1</v>
      </c>
      <c r="B164" s="62"/>
      <c r="C164" s="40" t="e">
        <f t="shared" si="12"/>
        <v>#N/A</v>
      </c>
      <c r="D164" s="40" t="e">
        <f t="shared" si="13"/>
        <v>#N/A</v>
      </c>
    </row>
    <row r="165" spans="1:4" ht="12">
      <c r="A165" s="22">
        <v>2</v>
      </c>
      <c r="B165" s="62"/>
      <c r="C165" s="40" t="e">
        <f t="shared" si="12"/>
        <v>#N/A</v>
      </c>
      <c r="D165" s="40" t="e">
        <f t="shared" si="13"/>
        <v>#N/A</v>
      </c>
    </row>
    <row r="166" spans="1:4" ht="12">
      <c r="A166" s="22">
        <v>3</v>
      </c>
      <c r="B166" s="62"/>
      <c r="C166" s="40" t="e">
        <f t="shared" si="12"/>
        <v>#N/A</v>
      </c>
      <c r="D166" s="40" t="e">
        <f t="shared" si="13"/>
        <v>#N/A</v>
      </c>
    </row>
    <row r="167" spans="1:4" ht="12">
      <c r="A167" s="22">
        <v>4</v>
      </c>
      <c r="B167" s="62"/>
      <c r="C167" s="40" t="e">
        <f t="shared" si="12"/>
        <v>#N/A</v>
      </c>
      <c r="D167" s="40" t="e">
        <f t="shared" si="13"/>
        <v>#N/A</v>
      </c>
    </row>
    <row r="168" spans="1:4" ht="12">
      <c r="A168" s="22">
        <v>5</v>
      </c>
      <c r="B168" s="62"/>
      <c r="C168" s="40" t="e">
        <f t="shared" si="12"/>
        <v>#N/A</v>
      </c>
      <c r="D168" s="40" t="e">
        <f t="shared" si="13"/>
        <v>#N/A</v>
      </c>
    </row>
    <row r="169" spans="1:4" ht="12">
      <c r="A169" s="22">
        <v>6</v>
      </c>
      <c r="B169" s="62"/>
      <c r="C169" s="40" t="e">
        <f t="shared" si="12"/>
        <v>#N/A</v>
      </c>
      <c r="D169" s="40" t="e">
        <f t="shared" si="13"/>
        <v>#N/A</v>
      </c>
    </row>
    <row r="170" spans="1:4" ht="12">
      <c r="A170" s="22">
        <v>7</v>
      </c>
      <c r="B170" s="62"/>
      <c r="C170" s="40" t="e">
        <f t="shared" si="12"/>
        <v>#N/A</v>
      </c>
      <c r="D170" s="40" t="e">
        <f t="shared" si="13"/>
        <v>#N/A</v>
      </c>
    </row>
    <row r="171" spans="1:6" ht="12">
      <c r="A171" s="58">
        <v>8</v>
      </c>
      <c r="B171" s="65"/>
      <c r="C171" s="40" t="e">
        <f t="shared" si="12"/>
        <v>#N/A</v>
      </c>
      <c r="D171" s="40" t="e">
        <f t="shared" si="13"/>
        <v>#N/A</v>
      </c>
      <c r="E171" s="15"/>
      <c r="F171" s="32"/>
    </row>
    <row r="172" spans="1:6" ht="12.75" thickBot="1">
      <c r="A172" s="60"/>
      <c r="B172" s="67"/>
      <c r="C172" s="42"/>
      <c r="D172" s="30"/>
      <c r="E172" s="16"/>
      <c r="F172" s="30"/>
    </row>
  </sheetData>
  <sheetProtection/>
  <dataValidations count="1">
    <dataValidation type="list" allowBlank="1" showInputMessage="1" showErrorMessage="1" sqref="D133 D113 D40 D79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41"/>
  <sheetViews>
    <sheetView workbookViewId="0" topLeftCell="A109">
      <selection activeCell="M136" sqref="M136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27" customWidth="1"/>
    <col min="7" max="11" width="7.28125" style="21" customWidth="1"/>
    <col min="12" max="12" width="9.140625" style="21" customWidth="1"/>
    <col min="13" max="13" width="5.00390625" style="54" customWidth="1"/>
    <col min="14" max="14" width="23.8515625" style="54" customWidth="1"/>
    <col min="15" max="15" width="8.7109375" style="54" customWidth="1"/>
    <col min="16" max="16384" width="9.140625" style="21" customWidth="1"/>
  </cols>
  <sheetData>
    <row r="1" spans="1:2" ht="12">
      <c r="A1" s="56" t="s">
        <v>149</v>
      </c>
      <c r="B1" s="23"/>
    </row>
    <row r="2" spans="1:6" ht="12">
      <c r="A2" s="24" t="s">
        <v>69</v>
      </c>
      <c r="B2" s="24"/>
      <c r="C2" s="28" t="s">
        <v>74</v>
      </c>
      <c r="D2" s="27" t="s">
        <v>75</v>
      </c>
      <c r="E2" s="14" t="s">
        <v>76</v>
      </c>
      <c r="F2" s="27" t="s">
        <v>77</v>
      </c>
    </row>
    <row r="3" spans="1:4" ht="12">
      <c r="A3" s="56" t="s">
        <v>11</v>
      </c>
      <c r="B3" s="56"/>
      <c r="D3" s="36" t="s">
        <v>140</v>
      </c>
    </row>
    <row r="4" spans="1:15" ht="12">
      <c r="A4" s="22">
        <v>1</v>
      </c>
      <c r="B4" s="22"/>
      <c r="C4" s="40" t="e">
        <f>VLOOKUP($B4,$M$4:$O$20,2,FALSE)</f>
        <v>#N/A</v>
      </c>
      <c r="D4" s="40" t="e">
        <f>VLOOKUP($B4,$M$4:$O$20,3,FALSE)</f>
        <v>#N/A</v>
      </c>
      <c r="E4" s="27"/>
      <c r="M4">
        <v>1</v>
      </c>
      <c r="N4"/>
      <c r="O4" s="55" t="s">
        <v>17</v>
      </c>
    </row>
    <row r="5" spans="1:15" ht="12">
      <c r="A5" s="22">
        <v>2</v>
      </c>
      <c r="B5" s="22"/>
      <c r="C5" s="40" t="e">
        <f aca="true" t="shared" si="0" ref="C5:C20">VLOOKUP($B5,$M$4:$O$20,2,FALSE)</f>
        <v>#N/A</v>
      </c>
      <c r="D5" s="40" t="e">
        <f aca="true" t="shared" si="1" ref="D5:D20">VLOOKUP($B5,$M$4:$O$20,3,FALSE)</f>
        <v>#N/A</v>
      </c>
      <c r="E5" s="27"/>
      <c r="M5">
        <v>2</v>
      </c>
      <c r="N5" t="s">
        <v>516</v>
      </c>
      <c r="O5" s="55" t="s">
        <v>18</v>
      </c>
    </row>
    <row r="6" spans="1:15" ht="12">
      <c r="A6" s="22">
        <v>3</v>
      </c>
      <c r="B6" s="22"/>
      <c r="C6" s="40" t="e">
        <f t="shared" si="0"/>
        <v>#N/A</v>
      </c>
      <c r="D6" s="40" t="e">
        <f t="shared" si="1"/>
        <v>#N/A</v>
      </c>
      <c r="E6" s="27"/>
      <c r="M6">
        <v>3</v>
      </c>
      <c r="N6"/>
      <c r="O6" s="55" t="s">
        <v>19</v>
      </c>
    </row>
    <row r="7" spans="1:15" ht="12">
      <c r="A7" s="22">
        <v>4</v>
      </c>
      <c r="B7" s="22"/>
      <c r="C7" s="40" t="e">
        <f t="shared" si="0"/>
        <v>#N/A</v>
      </c>
      <c r="D7" s="40" t="e">
        <f t="shared" si="1"/>
        <v>#N/A</v>
      </c>
      <c r="E7" s="27"/>
      <c r="M7">
        <v>4</v>
      </c>
      <c r="N7" t="s">
        <v>517</v>
      </c>
      <c r="O7" s="55" t="s">
        <v>20</v>
      </c>
    </row>
    <row r="8" spans="1:15" ht="12">
      <c r="A8" s="22">
        <v>5</v>
      </c>
      <c r="B8" s="22"/>
      <c r="C8" s="40" t="e">
        <f t="shared" si="0"/>
        <v>#N/A</v>
      </c>
      <c r="D8" s="40" t="e">
        <f t="shared" si="1"/>
        <v>#N/A</v>
      </c>
      <c r="E8" s="27"/>
      <c r="M8">
        <v>5</v>
      </c>
      <c r="N8" t="s">
        <v>505</v>
      </c>
      <c r="O8" s="55" t="s">
        <v>21</v>
      </c>
    </row>
    <row r="9" spans="1:15" ht="12">
      <c r="A9" s="22">
        <v>6</v>
      </c>
      <c r="B9" s="22"/>
      <c r="C9" s="40" t="e">
        <f t="shared" si="0"/>
        <v>#N/A</v>
      </c>
      <c r="D9" s="40" t="e">
        <f t="shared" si="1"/>
        <v>#N/A</v>
      </c>
      <c r="E9" s="27"/>
      <c r="M9">
        <v>6</v>
      </c>
      <c r="N9" t="s">
        <v>518</v>
      </c>
      <c r="O9" s="55" t="s">
        <v>23</v>
      </c>
    </row>
    <row r="10" spans="1:15" ht="12">
      <c r="A10" s="22">
        <v>7</v>
      </c>
      <c r="B10" s="22"/>
      <c r="C10" s="40" t="e">
        <f t="shared" si="0"/>
        <v>#N/A</v>
      </c>
      <c r="D10" s="40" t="e">
        <f t="shared" si="1"/>
        <v>#N/A</v>
      </c>
      <c r="E10" s="27"/>
      <c r="M10">
        <v>7</v>
      </c>
      <c r="N10" t="s">
        <v>519</v>
      </c>
      <c r="O10" s="55" t="s">
        <v>24</v>
      </c>
    </row>
    <row r="11" spans="1:15" ht="12">
      <c r="A11" s="22">
        <v>8</v>
      </c>
      <c r="B11" s="22"/>
      <c r="C11" s="40" t="e">
        <f t="shared" si="0"/>
        <v>#N/A</v>
      </c>
      <c r="D11" s="40" t="e">
        <f t="shared" si="1"/>
        <v>#N/A</v>
      </c>
      <c r="E11" s="27"/>
      <c r="M11">
        <v>8</v>
      </c>
      <c r="N11" t="s">
        <v>520</v>
      </c>
      <c r="O11" s="55" t="s">
        <v>71</v>
      </c>
    </row>
    <row r="12" spans="1:15" ht="12">
      <c r="A12" s="22">
        <v>9</v>
      </c>
      <c r="B12" s="22"/>
      <c r="C12" s="40" t="e">
        <f t="shared" si="0"/>
        <v>#N/A</v>
      </c>
      <c r="D12" s="40" t="e">
        <f t="shared" si="1"/>
        <v>#N/A</v>
      </c>
      <c r="E12" s="27"/>
      <c r="M12">
        <v>9</v>
      </c>
      <c r="N12" t="s">
        <v>521</v>
      </c>
      <c r="O12" s="55" t="s">
        <v>25</v>
      </c>
    </row>
    <row r="13" spans="1:15" ht="12">
      <c r="A13" s="22">
        <v>10</v>
      </c>
      <c r="B13" s="22"/>
      <c r="C13" s="40" t="e">
        <f t="shared" si="0"/>
        <v>#N/A</v>
      </c>
      <c r="D13" s="40" t="e">
        <f t="shared" si="1"/>
        <v>#N/A</v>
      </c>
      <c r="E13" s="27"/>
      <c r="M13">
        <v>10</v>
      </c>
      <c r="N13" t="s">
        <v>522</v>
      </c>
      <c r="O13" s="55" t="s">
        <v>26</v>
      </c>
    </row>
    <row r="14" spans="1:15" ht="12">
      <c r="A14" s="22">
        <v>11</v>
      </c>
      <c r="B14" s="22"/>
      <c r="C14" s="40" t="e">
        <f t="shared" si="0"/>
        <v>#N/A</v>
      </c>
      <c r="D14" s="40" t="e">
        <f t="shared" si="1"/>
        <v>#N/A</v>
      </c>
      <c r="E14" s="27"/>
      <c r="M14">
        <v>11</v>
      </c>
      <c r="N14" t="s">
        <v>523</v>
      </c>
      <c r="O14" s="55" t="s">
        <v>72</v>
      </c>
    </row>
    <row r="15" spans="1:15" ht="12">
      <c r="A15" s="22">
        <v>12</v>
      </c>
      <c r="B15" s="22"/>
      <c r="C15" s="40" t="e">
        <f t="shared" si="0"/>
        <v>#N/A</v>
      </c>
      <c r="D15" s="40" t="e">
        <f t="shared" si="1"/>
        <v>#N/A</v>
      </c>
      <c r="E15" s="27"/>
      <c r="M15">
        <v>12</v>
      </c>
      <c r="N15" t="s">
        <v>512</v>
      </c>
      <c r="O15" s="55" t="s">
        <v>27</v>
      </c>
    </row>
    <row r="16" spans="1:15" ht="12">
      <c r="A16" s="22">
        <v>13</v>
      </c>
      <c r="B16" s="22"/>
      <c r="C16" s="40" t="e">
        <f t="shared" si="0"/>
        <v>#N/A</v>
      </c>
      <c r="D16" s="40" t="e">
        <f t="shared" si="1"/>
        <v>#N/A</v>
      </c>
      <c r="E16" s="27"/>
      <c r="M16">
        <v>13</v>
      </c>
      <c r="N16" t="s">
        <v>524</v>
      </c>
      <c r="O16" s="55" t="s">
        <v>73</v>
      </c>
    </row>
    <row r="17" spans="1:15" ht="12">
      <c r="A17" s="22">
        <v>14</v>
      </c>
      <c r="B17" s="22"/>
      <c r="C17" s="40" t="e">
        <f t="shared" si="0"/>
        <v>#N/A</v>
      </c>
      <c r="D17" s="40" t="e">
        <f t="shared" si="1"/>
        <v>#N/A</v>
      </c>
      <c r="E17" s="27"/>
      <c r="M17">
        <v>14</v>
      </c>
      <c r="N17"/>
      <c r="O17" s="55" t="s">
        <v>29</v>
      </c>
    </row>
    <row r="18" spans="1:15" ht="12">
      <c r="A18" s="22">
        <v>15</v>
      </c>
      <c r="B18" s="22"/>
      <c r="C18" s="40" t="e">
        <f t="shared" si="0"/>
        <v>#N/A</v>
      </c>
      <c r="D18" s="40" t="e">
        <f t="shared" si="1"/>
        <v>#N/A</v>
      </c>
      <c r="E18" s="27"/>
      <c r="M18">
        <v>15</v>
      </c>
      <c r="N18" t="s">
        <v>525</v>
      </c>
      <c r="O18" s="55" t="s">
        <v>30</v>
      </c>
    </row>
    <row r="19" spans="1:15" ht="12">
      <c r="A19" s="22">
        <v>16</v>
      </c>
      <c r="B19" s="22"/>
      <c r="C19" s="40" t="e">
        <f t="shared" si="0"/>
        <v>#N/A</v>
      </c>
      <c r="D19" s="40" t="e">
        <f t="shared" si="1"/>
        <v>#N/A</v>
      </c>
      <c r="E19" s="27"/>
      <c r="M19">
        <v>16</v>
      </c>
      <c r="N19" t="s">
        <v>526</v>
      </c>
      <c r="O19" s="55" t="s">
        <v>31</v>
      </c>
    </row>
    <row r="20" spans="1:15" ht="12">
      <c r="A20" s="24">
        <v>17</v>
      </c>
      <c r="B20" s="22"/>
      <c r="C20" s="40" t="e">
        <f t="shared" si="0"/>
        <v>#N/A</v>
      </c>
      <c r="D20" s="40" t="e">
        <f t="shared" si="1"/>
        <v>#N/A</v>
      </c>
      <c r="E20" s="27"/>
      <c r="M20" s="21"/>
      <c r="N20" s="21"/>
      <c r="O20" s="21"/>
    </row>
    <row r="21" spans="1:11" ht="12.75" thickBot="1">
      <c r="A21" s="25"/>
      <c r="B21" s="25"/>
      <c r="C21" s="30"/>
      <c r="D21" s="30"/>
      <c r="E21" s="16"/>
      <c r="F21" s="30"/>
      <c r="G21" s="60"/>
      <c r="H21" s="60"/>
      <c r="I21" s="60"/>
      <c r="J21" s="60"/>
      <c r="K21" s="60"/>
    </row>
    <row r="23" spans="1:4" ht="12">
      <c r="A23" s="56" t="s">
        <v>12</v>
      </c>
      <c r="B23" s="56"/>
      <c r="D23" s="34" t="s">
        <v>90</v>
      </c>
    </row>
    <row r="24" spans="1:15" ht="12">
      <c r="A24" s="22">
        <v>1</v>
      </c>
      <c r="B24" s="22"/>
      <c r="C24" s="40" t="e">
        <f>VLOOKUP($B24,$M$24:$O$40,2,FALSE)</f>
        <v>#N/A</v>
      </c>
      <c r="D24" s="40" t="e">
        <f>VLOOKUP($B24,$M$24:$O$40,3,FALSE)</f>
        <v>#N/A</v>
      </c>
      <c r="M24">
        <v>1</v>
      </c>
      <c r="N24"/>
      <c r="O24" s="55" t="s">
        <v>17</v>
      </c>
    </row>
    <row r="25" spans="1:15" ht="12">
      <c r="A25" s="22">
        <v>2</v>
      </c>
      <c r="B25" s="22"/>
      <c r="C25" s="40" t="e">
        <f aca="true" t="shared" si="2" ref="C25:C40">VLOOKUP($B25,$M$24:$O$40,2,FALSE)</f>
        <v>#N/A</v>
      </c>
      <c r="D25" s="40" t="e">
        <f aca="true" t="shared" si="3" ref="D25:D40">VLOOKUP($B25,$M$24:$O$40,3,FALSE)</f>
        <v>#N/A</v>
      </c>
      <c r="M25">
        <v>2</v>
      </c>
      <c r="N25" t="s">
        <v>534</v>
      </c>
      <c r="O25" s="55" t="s">
        <v>18</v>
      </c>
    </row>
    <row r="26" spans="1:15" ht="12">
      <c r="A26" s="22">
        <v>3</v>
      </c>
      <c r="B26" s="22"/>
      <c r="C26" s="40" t="e">
        <f t="shared" si="2"/>
        <v>#N/A</v>
      </c>
      <c r="D26" s="40" t="e">
        <f t="shared" si="3"/>
        <v>#N/A</v>
      </c>
      <c r="M26">
        <v>3</v>
      </c>
      <c r="N26"/>
      <c r="O26" s="55" t="s">
        <v>19</v>
      </c>
    </row>
    <row r="27" spans="1:15" ht="12">
      <c r="A27" s="22">
        <v>4</v>
      </c>
      <c r="B27" s="22"/>
      <c r="C27" s="40" t="e">
        <f t="shared" si="2"/>
        <v>#N/A</v>
      </c>
      <c r="D27" s="40" t="e">
        <f t="shared" si="3"/>
        <v>#N/A</v>
      </c>
      <c r="M27">
        <v>4</v>
      </c>
      <c r="N27"/>
      <c r="O27" s="55" t="s">
        <v>20</v>
      </c>
    </row>
    <row r="28" spans="1:15" ht="12">
      <c r="A28" s="22">
        <v>5</v>
      </c>
      <c r="B28" s="22"/>
      <c r="C28" s="40" t="e">
        <f t="shared" si="2"/>
        <v>#N/A</v>
      </c>
      <c r="D28" s="40" t="e">
        <f t="shared" si="3"/>
        <v>#N/A</v>
      </c>
      <c r="M28">
        <v>5</v>
      </c>
      <c r="N28" t="s">
        <v>505</v>
      </c>
      <c r="O28" s="55" t="s">
        <v>21</v>
      </c>
    </row>
    <row r="29" spans="1:15" ht="12">
      <c r="A29" s="22">
        <v>6</v>
      </c>
      <c r="B29" s="22"/>
      <c r="C29" s="40" t="e">
        <f t="shared" si="2"/>
        <v>#N/A</v>
      </c>
      <c r="D29" s="40" t="e">
        <f t="shared" si="3"/>
        <v>#N/A</v>
      </c>
      <c r="M29">
        <v>6</v>
      </c>
      <c r="N29"/>
      <c r="O29" s="55" t="s">
        <v>23</v>
      </c>
    </row>
    <row r="30" spans="1:15" ht="12">
      <c r="A30" s="22">
        <v>7</v>
      </c>
      <c r="B30" s="22"/>
      <c r="C30" s="40" t="e">
        <f t="shared" si="2"/>
        <v>#N/A</v>
      </c>
      <c r="D30" s="40" t="e">
        <f t="shared" si="3"/>
        <v>#N/A</v>
      </c>
      <c r="M30">
        <v>7</v>
      </c>
      <c r="N30"/>
      <c r="O30" s="55" t="s">
        <v>24</v>
      </c>
    </row>
    <row r="31" spans="1:15" ht="12">
      <c r="A31" s="22">
        <v>8</v>
      </c>
      <c r="B31" s="22"/>
      <c r="C31" s="40" t="e">
        <f t="shared" si="2"/>
        <v>#N/A</v>
      </c>
      <c r="D31" s="40" t="e">
        <f t="shared" si="3"/>
        <v>#N/A</v>
      </c>
      <c r="M31">
        <v>8</v>
      </c>
      <c r="N31"/>
      <c r="O31" s="55" t="s">
        <v>71</v>
      </c>
    </row>
    <row r="32" spans="1:15" ht="12">
      <c r="A32" s="22">
        <v>9</v>
      </c>
      <c r="B32" s="22"/>
      <c r="C32" s="40" t="e">
        <f t="shared" si="2"/>
        <v>#N/A</v>
      </c>
      <c r="D32" s="40" t="e">
        <f t="shared" si="3"/>
        <v>#N/A</v>
      </c>
      <c r="M32">
        <v>9</v>
      </c>
      <c r="N32" t="s">
        <v>535</v>
      </c>
      <c r="O32" s="55" t="s">
        <v>25</v>
      </c>
    </row>
    <row r="33" spans="1:15" ht="12">
      <c r="A33" s="22">
        <v>10</v>
      </c>
      <c r="B33" s="22"/>
      <c r="C33" s="40" t="e">
        <f t="shared" si="2"/>
        <v>#N/A</v>
      </c>
      <c r="D33" s="40" t="e">
        <f t="shared" si="3"/>
        <v>#N/A</v>
      </c>
      <c r="M33">
        <v>10</v>
      </c>
      <c r="N33" t="s">
        <v>536</v>
      </c>
      <c r="O33" s="55" t="s">
        <v>26</v>
      </c>
    </row>
    <row r="34" spans="1:15" ht="12">
      <c r="A34" s="22">
        <v>11</v>
      </c>
      <c r="B34" s="22"/>
      <c r="C34" s="40" t="e">
        <f t="shared" si="2"/>
        <v>#N/A</v>
      </c>
      <c r="D34" s="40" t="e">
        <f t="shared" si="3"/>
        <v>#N/A</v>
      </c>
      <c r="M34">
        <v>11</v>
      </c>
      <c r="N34" t="s">
        <v>537</v>
      </c>
      <c r="O34" s="55" t="s">
        <v>72</v>
      </c>
    </row>
    <row r="35" spans="1:15" ht="12">
      <c r="A35" s="22">
        <v>12</v>
      </c>
      <c r="B35" s="22"/>
      <c r="C35" s="40" t="e">
        <f t="shared" si="2"/>
        <v>#N/A</v>
      </c>
      <c r="D35" s="40" t="e">
        <f t="shared" si="3"/>
        <v>#N/A</v>
      </c>
      <c r="M35">
        <v>12</v>
      </c>
      <c r="N35"/>
      <c r="O35" s="55" t="s">
        <v>27</v>
      </c>
    </row>
    <row r="36" spans="1:15" ht="12">
      <c r="A36" s="22">
        <v>13</v>
      </c>
      <c r="B36" s="22"/>
      <c r="C36" s="40" t="e">
        <f t="shared" si="2"/>
        <v>#N/A</v>
      </c>
      <c r="D36" s="40" t="e">
        <f t="shared" si="3"/>
        <v>#N/A</v>
      </c>
      <c r="M36">
        <v>13</v>
      </c>
      <c r="N36"/>
      <c r="O36" s="55" t="s">
        <v>73</v>
      </c>
    </row>
    <row r="37" spans="1:15" ht="12">
      <c r="A37" s="22">
        <v>14</v>
      </c>
      <c r="B37" s="22"/>
      <c r="C37" s="40" t="e">
        <f t="shared" si="2"/>
        <v>#N/A</v>
      </c>
      <c r="D37" s="40" t="e">
        <f t="shared" si="3"/>
        <v>#N/A</v>
      </c>
      <c r="M37">
        <v>14</v>
      </c>
      <c r="N37"/>
      <c r="O37" s="55" t="s">
        <v>29</v>
      </c>
    </row>
    <row r="38" spans="1:15" ht="12">
      <c r="A38" s="22">
        <v>15</v>
      </c>
      <c r="B38" s="22"/>
      <c r="C38" s="40" t="e">
        <f t="shared" si="2"/>
        <v>#N/A</v>
      </c>
      <c r="D38" s="40" t="e">
        <f t="shared" si="3"/>
        <v>#N/A</v>
      </c>
      <c r="M38">
        <v>15</v>
      </c>
      <c r="N38" t="s">
        <v>538</v>
      </c>
      <c r="O38" s="55" t="s">
        <v>30</v>
      </c>
    </row>
    <row r="39" spans="1:15" ht="12">
      <c r="A39" s="22">
        <v>16</v>
      </c>
      <c r="B39" s="22"/>
      <c r="C39" s="40" t="e">
        <f t="shared" si="2"/>
        <v>#N/A</v>
      </c>
      <c r="D39" s="40" t="e">
        <f t="shared" si="3"/>
        <v>#N/A</v>
      </c>
      <c r="M39">
        <v>16</v>
      </c>
      <c r="N39" t="s">
        <v>539</v>
      </c>
      <c r="O39" s="55" t="s">
        <v>31</v>
      </c>
    </row>
    <row r="40" spans="1:15" ht="12">
      <c r="A40" s="24">
        <v>17</v>
      </c>
      <c r="B40" s="22"/>
      <c r="C40" s="40" t="e">
        <f t="shared" si="2"/>
        <v>#N/A</v>
      </c>
      <c r="D40" s="40" t="e">
        <f t="shared" si="3"/>
        <v>#N/A</v>
      </c>
      <c r="M40" s="21"/>
      <c r="N40" s="21"/>
      <c r="O40" s="21"/>
    </row>
    <row r="41" spans="1:11" ht="12.75" thickBot="1">
      <c r="A41" s="25"/>
      <c r="B41" s="25"/>
      <c r="C41" s="30"/>
      <c r="D41" s="30"/>
      <c r="E41" s="16"/>
      <c r="F41" s="30"/>
      <c r="G41" s="60"/>
      <c r="H41" s="60"/>
      <c r="I41" s="60"/>
      <c r="J41" s="60"/>
      <c r="K41" s="60"/>
    </row>
    <row r="43" spans="1:4" ht="12">
      <c r="A43" s="56" t="s">
        <v>13</v>
      </c>
      <c r="B43" s="56"/>
      <c r="D43" s="36" t="s">
        <v>156</v>
      </c>
    </row>
    <row r="44" spans="1:15" ht="12">
      <c r="A44" s="22">
        <v>1</v>
      </c>
      <c r="B44" s="22"/>
      <c r="C44" s="40" t="e">
        <f>VLOOKUP($B44,$M$44:$O$60,2,FALSE)</f>
        <v>#N/A</v>
      </c>
      <c r="D44" s="40" t="e">
        <f>VLOOKUP($B44,$M$44:$O$60,3,FALSE)</f>
        <v>#N/A</v>
      </c>
      <c r="M44">
        <v>1</v>
      </c>
      <c r="N44"/>
      <c r="O44" s="55" t="s">
        <v>17</v>
      </c>
    </row>
    <row r="45" spans="1:15" ht="12">
      <c r="A45" s="22">
        <v>2</v>
      </c>
      <c r="B45" s="22"/>
      <c r="C45" s="40" t="e">
        <f aca="true" t="shared" si="4" ref="C45:C60">VLOOKUP($B45,$M$44:$O$57,2,FALSE)</f>
        <v>#N/A</v>
      </c>
      <c r="D45" s="40" t="e">
        <f aca="true" t="shared" si="5" ref="D45:D60">VLOOKUP($B45,$M$44:$O$57,3,FALSE)</f>
        <v>#N/A</v>
      </c>
      <c r="M45">
        <v>2</v>
      </c>
      <c r="N45"/>
      <c r="O45" s="55" t="s">
        <v>18</v>
      </c>
    </row>
    <row r="46" spans="1:15" ht="12">
      <c r="A46" s="22">
        <v>3</v>
      </c>
      <c r="B46" s="22"/>
      <c r="C46" s="40" t="e">
        <f t="shared" si="4"/>
        <v>#N/A</v>
      </c>
      <c r="D46" s="40" t="e">
        <f t="shared" si="5"/>
        <v>#N/A</v>
      </c>
      <c r="M46">
        <v>3</v>
      </c>
      <c r="N46"/>
      <c r="O46" s="55" t="s">
        <v>19</v>
      </c>
    </row>
    <row r="47" spans="1:15" ht="12">
      <c r="A47" s="22">
        <v>4</v>
      </c>
      <c r="B47" s="22"/>
      <c r="C47" s="40" t="e">
        <f t="shared" si="4"/>
        <v>#N/A</v>
      </c>
      <c r="D47" s="40" t="e">
        <f t="shared" si="5"/>
        <v>#N/A</v>
      </c>
      <c r="M47">
        <v>4</v>
      </c>
      <c r="N47"/>
      <c r="O47" s="55" t="s">
        <v>20</v>
      </c>
    </row>
    <row r="48" spans="1:15" ht="12">
      <c r="A48" s="22">
        <v>5</v>
      </c>
      <c r="B48" s="22"/>
      <c r="C48" s="40" t="e">
        <f t="shared" si="4"/>
        <v>#N/A</v>
      </c>
      <c r="D48" s="40" t="e">
        <f t="shared" si="5"/>
        <v>#N/A</v>
      </c>
      <c r="M48">
        <v>5</v>
      </c>
      <c r="N48"/>
      <c r="O48" s="55" t="s">
        <v>21</v>
      </c>
    </row>
    <row r="49" spans="1:15" ht="12">
      <c r="A49" s="22">
        <v>6</v>
      </c>
      <c r="B49" s="22"/>
      <c r="C49" s="40" t="e">
        <f t="shared" si="4"/>
        <v>#N/A</v>
      </c>
      <c r="D49" s="40" t="e">
        <f t="shared" si="5"/>
        <v>#N/A</v>
      </c>
      <c r="M49">
        <v>6</v>
      </c>
      <c r="N49" t="s">
        <v>527</v>
      </c>
      <c r="O49" s="55" t="s">
        <v>23</v>
      </c>
    </row>
    <row r="50" spans="1:15" ht="12">
      <c r="A50" s="22">
        <v>7</v>
      </c>
      <c r="B50" s="22"/>
      <c r="C50" s="40" t="e">
        <f t="shared" si="4"/>
        <v>#N/A</v>
      </c>
      <c r="D50" s="40" t="e">
        <f t="shared" si="5"/>
        <v>#N/A</v>
      </c>
      <c r="M50">
        <v>7</v>
      </c>
      <c r="N50" t="s">
        <v>528</v>
      </c>
      <c r="O50" s="55" t="s">
        <v>24</v>
      </c>
    </row>
    <row r="51" spans="1:15" ht="12">
      <c r="A51" s="22">
        <v>8</v>
      </c>
      <c r="B51" s="22"/>
      <c r="C51" s="40" t="e">
        <f t="shared" si="4"/>
        <v>#N/A</v>
      </c>
      <c r="D51" s="40" t="e">
        <f t="shared" si="5"/>
        <v>#N/A</v>
      </c>
      <c r="M51">
        <v>8</v>
      </c>
      <c r="N51" t="s">
        <v>484</v>
      </c>
      <c r="O51" s="55" t="s">
        <v>71</v>
      </c>
    </row>
    <row r="52" spans="1:15" ht="12">
      <c r="A52" s="22">
        <v>9</v>
      </c>
      <c r="B52" s="22"/>
      <c r="C52" s="40" t="e">
        <f t="shared" si="4"/>
        <v>#N/A</v>
      </c>
      <c r="D52" s="40" t="e">
        <f t="shared" si="5"/>
        <v>#N/A</v>
      </c>
      <c r="M52">
        <v>9</v>
      </c>
      <c r="N52" t="s">
        <v>529</v>
      </c>
      <c r="O52" s="55" t="s">
        <v>25</v>
      </c>
    </row>
    <row r="53" spans="1:15" ht="12">
      <c r="A53" s="22">
        <v>10</v>
      </c>
      <c r="B53" s="22"/>
      <c r="C53" s="40" t="e">
        <f t="shared" si="4"/>
        <v>#N/A</v>
      </c>
      <c r="D53" s="40" t="e">
        <f t="shared" si="5"/>
        <v>#N/A</v>
      </c>
      <c r="M53">
        <v>10</v>
      </c>
      <c r="N53" t="s">
        <v>530</v>
      </c>
      <c r="O53" s="55" t="s">
        <v>26</v>
      </c>
    </row>
    <row r="54" spans="1:15" ht="12">
      <c r="A54" s="22">
        <v>11</v>
      </c>
      <c r="B54" s="22"/>
      <c r="C54" s="40" t="e">
        <f t="shared" si="4"/>
        <v>#N/A</v>
      </c>
      <c r="D54" s="40" t="e">
        <f t="shared" si="5"/>
        <v>#N/A</v>
      </c>
      <c r="M54">
        <v>11</v>
      </c>
      <c r="N54" t="s">
        <v>531</v>
      </c>
      <c r="O54" s="55" t="s">
        <v>72</v>
      </c>
    </row>
    <row r="55" spans="1:15" ht="12">
      <c r="A55" s="22">
        <v>12</v>
      </c>
      <c r="B55" s="22"/>
      <c r="C55" s="40" t="e">
        <f t="shared" si="4"/>
        <v>#N/A</v>
      </c>
      <c r="D55" s="40" t="e">
        <f t="shared" si="5"/>
        <v>#N/A</v>
      </c>
      <c r="M55">
        <v>12</v>
      </c>
      <c r="N55" t="s">
        <v>532</v>
      </c>
      <c r="O55" s="55" t="s">
        <v>27</v>
      </c>
    </row>
    <row r="56" spans="1:15" ht="12">
      <c r="A56" s="22">
        <v>13</v>
      </c>
      <c r="B56" s="22"/>
      <c r="C56" s="40" t="e">
        <f t="shared" si="4"/>
        <v>#N/A</v>
      </c>
      <c r="D56" s="40" t="e">
        <f t="shared" si="5"/>
        <v>#N/A</v>
      </c>
      <c r="M56">
        <v>13</v>
      </c>
      <c r="N56" t="s">
        <v>533</v>
      </c>
      <c r="O56" s="55" t="s">
        <v>73</v>
      </c>
    </row>
    <row r="57" spans="1:15" ht="12">
      <c r="A57" s="22">
        <v>14</v>
      </c>
      <c r="B57" s="22"/>
      <c r="C57" s="40" t="e">
        <f t="shared" si="4"/>
        <v>#N/A</v>
      </c>
      <c r="D57" s="40" t="e">
        <f t="shared" si="5"/>
        <v>#N/A</v>
      </c>
      <c r="M57">
        <v>14</v>
      </c>
      <c r="N57" t="s">
        <v>468</v>
      </c>
      <c r="O57" s="55" t="s">
        <v>29</v>
      </c>
    </row>
    <row r="58" spans="1:15" ht="12">
      <c r="A58" s="22">
        <v>15</v>
      </c>
      <c r="B58" s="22"/>
      <c r="C58" s="40" t="e">
        <f t="shared" si="4"/>
        <v>#N/A</v>
      </c>
      <c r="D58" s="40" t="e">
        <f t="shared" si="5"/>
        <v>#N/A</v>
      </c>
      <c r="M58">
        <v>15</v>
      </c>
      <c r="N58" t="s">
        <v>515</v>
      </c>
      <c r="O58" s="55" t="s">
        <v>30</v>
      </c>
    </row>
    <row r="59" spans="1:15" ht="12">
      <c r="A59" s="22">
        <v>16</v>
      </c>
      <c r="B59" s="22"/>
      <c r="C59" s="40" t="e">
        <f t="shared" si="4"/>
        <v>#N/A</v>
      </c>
      <c r="D59" s="40" t="e">
        <f t="shared" si="5"/>
        <v>#N/A</v>
      </c>
      <c r="M59">
        <v>16</v>
      </c>
      <c r="N59"/>
      <c r="O59" s="55" t="s">
        <v>31</v>
      </c>
    </row>
    <row r="60" spans="1:15" ht="12">
      <c r="A60" s="24">
        <v>17</v>
      </c>
      <c r="B60" s="22"/>
      <c r="C60" s="40" t="e">
        <f t="shared" si="4"/>
        <v>#N/A</v>
      </c>
      <c r="D60" s="40" t="e">
        <f t="shared" si="5"/>
        <v>#N/A</v>
      </c>
      <c r="M60" s="21"/>
      <c r="N60" s="21"/>
      <c r="O60" s="21"/>
    </row>
    <row r="61" spans="1:11" ht="12.75" thickBot="1">
      <c r="A61" s="25"/>
      <c r="B61" s="25"/>
      <c r="C61" s="30"/>
      <c r="D61" s="30"/>
      <c r="E61" s="16"/>
      <c r="F61" s="30"/>
      <c r="G61" s="60"/>
      <c r="H61" s="60"/>
      <c r="I61" s="60"/>
      <c r="J61" s="60"/>
      <c r="K61" s="60"/>
    </row>
    <row r="63" spans="1:4" ht="12">
      <c r="A63" s="56" t="s">
        <v>14</v>
      </c>
      <c r="B63" s="56"/>
      <c r="D63" s="36" t="s">
        <v>154</v>
      </c>
    </row>
    <row r="64" spans="1:15" ht="12">
      <c r="A64" s="22">
        <v>1</v>
      </c>
      <c r="B64" s="22"/>
      <c r="C64" s="40" t="e">
        <f aca="true" t="shared" si="6" ref="C64:C80">VLOOKUP($B64,$M$64:$O$80,2,FALSE)</f>
        <v>#N/A</v>
      </c>
      <c r="D64" s="40" t="e">
        <f aca="true" t="shared" si="7" ref="D64:D80">VLOOKUP($B64,$M$64:$O$80,3,FALSE)</f>
        <v>#N/A</v>
      </c>
      <c r="M64">
        <v>1</v>
      </c>
      <c r="N64"/>
      <c r="O64" s="55" t="s">
        <v>17</v>
      </c>
    </row>
    <row r="65" spans="1:15" ht="12">
      <c r="A65" s="22">
        <v>2</v>
      </c>
      <c r="B65" s="22"/>
      <c r="C65" s="40" t="e">
        <f t="shared" si="6"/>
        <v>#N/A</v>
      </c>
      <c r="D65" s="40" t="e">
        <f t="shared" si="7"/>
        <v>#N/A</v>
      </c>
      <c r="M65">
        <v>2</v>
      </c>
      <c r="N65"/>
      <c r="O65" s="55" t="s">
        <v>18</v>
      </c>
    </row>
    <row r="66" spans="1:15" ht="12">
      <c r="A66" s="22">
        <v>3</v>
      </c>
      <c r="B66" s="22"/>
      <c r="C66" s="40" t="e">
        <f t="shared" si="6"/>
        <v>#N/A</v>
      </c>
      <c r="D66" s="40" t="e">
        <f t="shared" si="7"/>
        <v>#N/A</v>
      </c>
      <c r="M66">
        <v>3</v>
      </c>
      <c r="N66"/>
      <c r="O66" s="55" t="s">
        <v>19</v>
      </c>
    </row>
    <row r="67" spans="1:15" ht="12">
      <c r="A67" s="22">
        <v>4</v>
      </c>
      <c r="B67" s="22"/>
      <c r="C67" s="40" t="e">
        <f t="shared" si="6"/>
        <v>#N/A</v>
      </c>
      <c r="D67" s="40" t="e">
        <f t="shared" si="7"/>
        <v>#N/A</v>
      </c>
      <c r="M67">
        <v>4</v>
      </c>
      <c r="N67"/>
      <c r="O67" s="55" t="s">
        <v>20</v>
      </c>
    </row>
    <row r="68" spans="1:15" ht="12">
      <c r="A68" s="22">
        <v>5</v>
      </c>
      <c r="B68" s="22"/>
      <c r="C68" s="40" t="e">
        <f t="shared" si="6"/>
        <v>#N/A</v>
      </c>
      <c r="D68" s="40" t="e">
        <f t="shared" si="7"/>
        <v>#N/A</v>
      </c>
      <c r="M68">
        <v>5</v>
      </c>
      <c r="N68"/>
      <c r="O68" s="55" t="s">
        <v>21</v>
      </c>
    </row>
    <row r="69" spans="1:15" ht="12">
      <c r="A69" s="22">
        <v>6</v>
      </c>
      <c r="B69" s="22"/>
      <c r="C69" s="40" t="e">
        <f t="shared" si="6"/>
        <v>#N/A</v>
      </c>
      <c r="D69" s="40" t="e">
        <f t="shared" si="7"/>
        <v>#N/A</v>
      </c>
      <c r="M69">
        <v>6</v>
      </c>
      <c r="N69" t="s">
        <v>552</v>
      </c>
      <c r="O69" s="55" t="s">
        <v>23</v>
      </c>
    </row>
    <row r="70" spans="1:15" ht="12">
      <c r="A70" s="22">
        <v>7</v>
      </c>
      <c r="B70" s="22"/>
      <c r="C70" s="40" t="e">
        <f t="shared" si="6"/>
        <v>#N/A</v>
      </c>
      <c r="D70" s="40" t="e">
        <f t="shared" si="7"/>
        <v>#N/A</v>
      </c>
      <c r="M70">
        <v>7</v>
      </c>
      <c r="N70" t="s">
        <v>553</v>
      </c>
      <c r="O70" s="55" t="s">
        <v>24</v>
      </c>
    </row>
    <row r="71" spans="1:15" ht="12.75" customHeight="1">
      <c r="A71" s="22">
        <v>8</v>
      </c>
      <c r="B71" s="22"/>
      <c r="C71" s="40" t="e">
        <f t="shared" si="6"/>
        <v>#N/A</v>
      </c>
      <c r="D71" s="40" t="e">
        <f t="shared" si="7"/>
        <v>#N/A</v>
      </c>
      <c r="M71">
        <v>8</v>
      </c>
      <c r="N71" t="s">
        <v>508</v>
      </c>
      <c r="O71" s="55" t="s">
        <v>71</v>
      </c>
    </row>
    <row r="72" spans="1:15" ht="12">
      <c r="A72" s="22">
        <v>9</v>
      </c>
      <c r="B72" s="22"/>
      <c r="C72" s="40" t="e">
        <f t="shared" si="6"/>
        <v>#N/A</v>
      </c>
      <c r="D72" s="40" t="e">
        <f t="shared" si="7"/>
        <v>#N/A</v>
      </c>
      <c r="M72">
        <v>9</v>
      </c>
      <c r="N72" t="s">
        <v>554</v>
      </c>
      <c r="O72" s="55" t="s">
        <v>25</v>
      </c>
    </row>
    <row r="73" spans="1:15" ht="12">
      <c r="A73" s="22">
        <v>10</v>
      </c>
      <c r="B73" s="22"/>
      <c r="C73" s="40" t="e">
        <f t="shared" si="6"/>
        <v>#N/A</v>
      </c>
      <c r="D73" s="40" t="e">
        <f t="shared" si="7"/>
        <v>#N/A</v>
      </c>
      <c r="M73">
        <v>10</v>
      </c>
      <c r="N73" t="s">
        <v>545</v>
      </c>
      <c r="O73" s="55" t="s">
        <v>26</v>
      </c>
    </row>
    <row r="74" spans="1:15" ht="12">
      <c r="A74" s="22">
        <v>11</v>
      </c>
      <c r="B74" s="22"/>
      <c r="C74" s="40" t="e">
        <f t="shared" si="6"/>
        <v>#N/A</v>
      </c>
      <c r="D74" s="40" t="e">
        <f t="shared" si="7"/>
        <v>#N/A</v>
      </c>
      <c r="M74">
        <v>11</v>
      </c>
      <c r="N74" t="s">
        <v>546</v>
      </c>
      <c r="O74" s="55" t="s">
        <v>72</v>
      </c>
    </row>
    <row r="75" spans="1:15" ht="12">
      <c r="A75" s="22">
        <v>12</v>
      </c>
      <c r="B75" s="22"/>
      <c r="C75" s="40" t="e">
        <f t="shared" si="6"/>
        <v>#N/A</v>
      </c>
      <c r="D75" s="40" t="e">
        <f t="shared" si="7"/>
        <v>#N/A</v>
      </c>
      <c r="M75">
        <v>12</v>
      </c>
      <c r="N75" t="s">
        <v>547</v>
      </c>
      <c r="O75" s="55" t="s">
        <v>27</v>
      </c>
    </row>
    <row r="76" spans="1:15" ht="12">
      <c r="A76" s="22">
        <v>13</v>
      </c>
      <c r="B76" s="22"/>
      <c r="C76" s="40" t="e">
        <f t="shared" si="6"/>
        <v>#N/A</v>
      </c>
      <c r="D76" s="40" t="e">
        <f t="shared" si="7"/>
        <v>#N/A</v>
      </c>
      <c r="M76">
        <v>13</v>
      </c>
      <c r="N76" t="s">
        <v>555</v>
      </c>
      <c r="O76" s="55" t="s">
        <v>73</v>
      </c>
    </row>
    <row r="77" spans="1:15" ht="12">
      <c r="A77" s="22">
        <v>14</v>
      </c>
      <c r="B77" s="22"/>
      <c r="C77" s="40" t="e">
        <f t="shared" si="6"/>
        <v>#N/A</v>
      </c>
      <c r="D77" s="40" t="e">
        <f t="shared" si="7"/>
        <v>#N/A</v>
      </c>
      <c r="M77">
        <v>14</v>
      </c>
      <c r="N77"/>
      <c r="O77" s="55" t="s">
        <v>29</v>
      </c>
    </row>
    <row r="78" spans="1:15" ht="12">
      <c r="A78" s="22">
        <v>15</v>
      </c>
      <c r="B78" s="22"/>
      <c r="C78" s="40" t="e">
        <f t="shared" si="6"/>
        <v>#N/A</v>
      </c>
      <c r="D78" s="40" t="e">
        <f t="shared" si="7"/>
        <v>#N/A</v>
      </c>
      <c r="M78">
        <v>15</v>
      </c>
      <c r="N78" t="s">
        <v>556</v>
      </c>
      <c r="O78" s="55" t="s">
        <v>30</v>
      </c>
    </row>
    <row r="79" spans="1:15" ht="12">
      <c r="A79" s="22">
        <v>16</v>
      </c>
      <c r="B79" s="22"/>
      <c r="C79" s="40" t="e">
        <f t="shared" si="6"/>
        <v>#N/A</v>
      </c>
      <c r="D79" s="40" t="e">
        <f t="shared" si="7"/>
        <v>#N/A</v>
      </c>
      <c r="M79">
        <v>16</v>
      </c>
      <c r="N79" t="s">
        <v>557</v>
      </c>
      <c r="O79" s="55" t="s">
        <v>31</v>
      </c>
    </row>
    <row r="80" spans="1:15" ht="12">
      <c r="A80" s="24">
        <v>17</v>
      </c>
      <c r="B80" s="22"/>
      <c r="C80" s="40" t="e">
        <f t="shared" si="6"/>
        <v>#N/A</v>
      </c>
      <c r="D80" s="40" t="e">
        <f t="shared" si="7"/>
        <v>#N/A</v>
      </c>
      <c r="M80" s="50"/>
      <c r="N80" s="49"/>
      <c r="O80" s="49"/>
    </row>
    <row r="81" spans="1:11" ht="12.75" thickBot="1">
      <c r="A81" s="25"/>
      <c r="B81" s="25"/>
      <c r="C81" s="30"/>
      <c r="D81" s="30"/>
      <c r="E81" s="16"/>
      <c r="F81" s="30"/>
      <c r="G81" s="60"/>
      <c r="H81" s="60"/>
      <c r="I81" s="60"/>
      <c r="J81" s="60"/>
      <c r="K81" s="60"/>
    </row>
    <row r="83" spans="1:4" ht="12">
      <c r="A83" s="56" t="s">
        <v>15</v>
      </c>
      <c r="B83" s="56"/>
      <c r="C83" s="31"/>
      <c r="D83" s="36" t="s">
        <v>157</v>
      </c>
    </row>
    <row r="84" spans="1:15" ht="12">
      <c r="A84" s="22">
        <v>1</v>
      </c>
      <c r="B84" s="22"/>
      <c r="C84" s="40" t="e">
        <f>VLOOKUP($B84,$M$84:$O$100,2,FALSE)</f>
        <v>#N/A</v>
      </c>
      <c r="D84" s="40" t="e">
        <f>VLOOKUP($B84,$M$84:$O$100,3,FALSE)</f>
        <v>#N/A</v>
      </c>
      <c r="M84">
        <v>1</v>
      </c>
      <c r="N84"/>
      <c r="O84" s="55" t="s">
        <v>17</v>
      </c>
    </row>
    <row r="85" spans="1:15" ht="12">
      <c r="A85" s="22">
        <v>2</v>
      </c>
      <c r="B85" s="22"/>
      <c r="C85" s="40" t="e">
        <f aca="true" t="shared" si="8" ref="C85:C100">VLOOKUP($B85,$M$84:$O$100,2,FALSE)</f>
        <v>#N/A</v>
      </c>
      <c r="D85" s="40" t="e">
        <f aca="true" t="shared" si="9" ref="D85:D100">VLOOKUP($B85,$M$84:$O$100,3,FALSE)</f>
        <v>#N/A</v>
      </c>
      <c r="M85">
        <v>2</v>
      </c>
      <c r="N85" t="s">
        <v>558</v>
      </c>
      <c r="O85" s="55" t="s">
        <v>18</v>
      </c>
    </row>
    <row r="86" spans="1:15" ht="12">
      <c r="A86" s="22">
        <v>3</v>
      </c>
      <c r="B86" s="22"/>
      <c r="C86" s="40" t="e">
        <f t="shared" si="8"/>
        <v>#N/A</v>
      </c>
      <c r="D86" s="40" t="e">
        <f t="shared" si="9"/>
        <v>#N/A</v>
      </c>
      <c r="M86">
        <v>3</v>
      </c>
      <c r="N86"/>
      <c r="O86" s="55" t="s">
        <v>19</v>
      </c>
    </row>
    <row r="87" spans="1:15" ht="12">
      <c r="A87" s="22">
        <v>4</v>
      </c>
      <c r="B87" s="22"/>
      <c r="C87" s="40" t="e">
        <f t="shared" si="8"/>
        <v>#N/A</v>
      </c>
      <c r="D87" s="40" t="e">
        <f t="shared" si="9"/>
        <v>#N/A</v>
      </c>
      <c r="M87">
        <v>4</v>
      </c>
      <c r="N87"/>
      <c r="O87" s="55" t="s">
        <v>20</v>
      </c>
    </row>
    <row r="88" spans="1:15" ht="12">
      <c r="A88" s="22">
        <v>5</v>
      </c>
      <c r="B88" s="22"/>
      <c r="C88" s="40" t="e">
        <f t="shared" si="8"/>
        <v>#N/A</v>
      </c>
      <c r="D88" s="40" t="e">
        <f t="shared" si="9"/>
        <v>#N/A</v>
      </c>
      <c r="M88">
        <v>5</v>
      </c>
      <c r="N88"/>
      <c r="O88" s="55" t="s">
        <v>21</v>
      </c>
    </row>
    <row r="89" spans="1:15" ht="12">
      <c r="A89" s="22">
        <v>6</v>
      </c>
      <c r="B89" s="22"/>
      <c r="C89" s="40" t="e">
        <f t="shared" si="8"/>
        <v>#N/A</v>
      </c>
      <c r="D89" s="40" t="e">
        <f t="shared" si="9"/>
        <v>#N/A</v>
      </c>
      <c r="M89">
        <v>6</v>
      </c>
      <c r="N89" t="s">
        <v>559</v>
      </c>
      <c r="O89" s="55" t="s">
        <v>23</v>
      </c>
    </row>
    <row r="90" spans="1:15" ht="12">
      <c r="A90" s="22">
        <v>7</v>
      </c>
      <c r="B90" s="22"/>
      <c r="C90" s="40" t="e">
        <f t="shared" si="8"/>
        <v>#N/A</v>
      </c>
      <c r="D90" s="40" t="e">
        <f t="shared" si="9"/>
        <v>#N/A</v>
      </c>
      <c r="M90">
        <v>7</v>
      </c>
      <c r="N90" t="s">
        <v>553</v>
      </c>
      <c r="O90" s="55" t="s">
        <v>24</v>
      </c>
    </row>
    <row r="91" spans="1:15" ht="12">
      <c r="A91" s="22">
        <v>8</v>
      </c>
      <c r="B91" s="22"/>
      <c r="C91" s="40" t="e">
        <f t="shared" si="8"/>
        <v>#N/A</v>
      </c>
      <c r="D91" s="40" t="e">
        <f t="shared" si="9"/>
        <v>#N/A</v>
      </c>
      <c r="M91">
        <v>8</v>
      </c>
      <c r="N91" t="s">
        <v>560</v>
      </c>
      <c r="O91" s="55" t="s">
        <v>71</v>
      </c>
    </row>
    <row r="92" spans="1:15" ht="12">
      <c r="A92" s="22">
        <v>9</v>
      </c>
      <c r="B92" s="22"/>
      <c r="C92" s="40" t="e">
        <f t="shared" si="8"/>
        <v>#N/A</v>
      </c>
      <c r="D92" s="40" t="e">
        <f t="shared" si="9"/>
        <v>#N/A</v>
      </c>
      <c r="M92">
        <v>9</v>
      </c>
      <c r="N92" t="s">
        <v>561</v>
      </c>
      <c r="O92" s="55" t="s">
        <v>25</v>
      </c>
    </row>
    <row r="93" spans="1:15" ht="12">
      <c r="A93" s="22">
        <v>10</v>
      </c>
      <c r="B93" s="22"/>
      <c r="C93" s="40" t="e">
        <f t="shared" si="8"/>
        <v>#N/A</v>
      </c>
      <c r="D93" s="40" t="e">
        <f t="shared" si="9"/>
        <v>#N/A</v>
      </c>
      <c r="M93">
        <v>10</v>
      </c>
      <c r="N93" t="s">
        <v>562</v>
      </c>
      <c r="O93" s="55" t="s">
        <v>26</v>
      </c>
    </row>
    <row r="94" spans="1:15" ht="12">
      <c r="A94" s="22">
        <v>11</v>
      </c>
      <c r="B94" s="22"/>
      <c r="C94" s="40" t="e">
        <f t="shared" si="8"/>
        <v>#N/A</v>
      </c>
      <c r="D94" s="40" t="e">
        <f t="shared" si="9"/>
        <v>#N/A</v>
      </c>
      <c r="M94">
        <v>11</v>
      </c>
      <c r="N94" t="s">
        <v>563</v>
      </c>
      <c r="O94" s="55" t="s">
        <v>72</v>
      </c>
    </row>
    <row r="95" spans="1:15" ht="12">
      <c r="A95" s="22">
        <v>12</v>
      </c>
      <c r="B95" s="22"/>
      <c r="C95" s="40" t="e">
        <f t="shared" si="8"/>
        <v>#N/A</v>
      </c>
      <c r="D95" s="40" t="e">
        <f t="shared" si="9"/>
        <v>#N/A</v>
      </c>
      <c r="M95">
        <v>12</v>
      </c>
      <c r="N95" t="s">
        <v>547</v>
      </c>
      <c r="O95" s="55" t="s">
        <v>27</v>
      </c>
    </row>
    <row r="96" spans="1:15" ht="12">
      <c r="A96" s="22">
        <v>13</v>
      </c>
      <c r="B96" s="22"/>
      <c r="C96" s="40" t="e">
        <f t="shared" si="8"/>
        <v>#N/A</v>
      </c>
      <c r="D96" s="40" t="e">
        <f t="shared" si="9"/>
        <v>#N/A</v>
      </c>
      <c r="M96">
        <v>13</v>
      </c>
      <c r="N96"/>
      <c r="O96" s="55" t="s">
        <v>73</v>
      </c>
    </row>
    <row r="97" spans="1:15" ht="12">
      <c r="A97" s="22">
        <v>14</v>
      </c>
      <c r="B97" s="22"/>
      <c r="C97" s="40" t="e">
        <f t="shared" si="8"/>
        <v>#N/A</v>
      </c>
      <c r="D97" s="40" t="e">
        <f t="shared" si="9"/>
        <v>#N/A</v>
      </c>
      <c r="M97">
        <v>14</v>
      </c>
      <c r="N97"/>
      <c r="O97" s="55" t="s">
        <v>29</v>
      </c>
    </row>
    <row r="98" spans="1:15" ht="12">
      <c r="A98" s="22">
        <v>15</v>
      </c>
      <c r="B98" s="22"/>
      <c r="C98" s="40" t="e">
        <f t="shared" si="8"/>
        <v>#N/A</v>
      </c>
      <c r="D98" s="40" t="e">
        <f t="shared" si="9"/>
        <v>#N/A</v>
      </c>
      <c r="M98">
        <v>15</v>
      </c>
      <c r="N98" t="s">
        <v>564</v>
      </c>
      <c r="O98" s="55" t="s">
        <v>30</v>
      </c>
    </row>
    <row r="99" spans="1:15" ht="12">
      <c r="A99" s="22">
        <v>16</v>
      </c>
      <c r="B99" s="22"/>
      <c r="C99" s="40" t="e">
        <f t="shared" si="8"/>
        <v>#N/A</v>
      </c>
      <c r="D99" s="40" t="e">
        <f t="shared" si="9"/>
        <v>#N/A</v>
      </c>
      <c r="M99">
        <v>16</v>
      </c>
      <c r="N99" t="s">
        <v>551</v>
      </c>
      <c r="O99" s="55" t="s">
        <v>31</v>
      </c>
    </row>
    <row r="100" spans="1:15" ht="12">
      <c r="A100" s="24">
        <v>17</v>
      </c>
      <c r="B100" s="22"/>
      <c r="C100" s="40" t="e">
        <f t="shared" si="8"/>
        <v>#N/A</v>
      </c>
      <c r="D100" s="40" t="e">
        <f t="shared" si="9"/>
        <v>#N/A</v>
      </c>
      <c r="M100" s="21"/>
      <c r="N100" s="21"/>
      <c r="O100" s="21"/>
    </row>
    <row r="101" spans="1:11" ht="12.75" thickBot="1">
      <c r="A101" s="25"/>
      <c r="B101" s="25"/>
      <c r="C101" s="30"/>
      <c r="D101" s="30"/>
      <c r="E101" s="16"/>
      <c r="F101" s="30"/>
      <c r="G101" s="60"/>
      <c r="H101" s="60"/>
      <c r="I101" s="60"/>
      <c r="J101" s="60"/>
      <c r="K101" s="60"/>
    </row>
    <row r="103" spans="1:4" ht="12">
      <c r="A103" s="56" t="s">
        <v>40</v>
      </c>
      <c r="B103" s="56"/>
      <c r="C103" s="31"/>
      <c r="D103" s="36" t="s">
        <v>184</v>
      </c>
    </row>
    <row r="104" spans="1:15" ht="12">
      <c r="A104" s="22">
        <v>1</v>
      </c>
      <c r="B104" s="22"/>
      <c r="C104" s="40" t="e">
        <f aca="true" t="shared" si="10" ref="C104:C120">VLOOKUP($B104,$M$104:$O$120,2,FALSE)</f>
        <v>#N/A</v>
      </c>
      <c r="D104" s="40" t="e">
        <f aca="true" t="shared" si="11" ref="D104:D120">VLOOKUP($B104,$M$104:$O$120,3,FALSE)</f>
        <v>#N/A</v>
      </c>
      <c r="M104">
        <v>1</v>
      </c>
      <c r="N104"/>
      <c r="O104" s="55" t="s">
        <v>17</v>
      </c>
    </row>
    <row r="105" spans="1:15" ht="12">
      <c r="A105" s="22">
        <v>2</v>
      </c>
      <c r="B105" s="22"/>
      <c r="C105" s="40" t="e">
        <f t="shared" si="10"/>
        <v>#N/A</v>
      </c>
      <c r="D105" s="40" t="e">
        <f t="shared" si="11"/>
        <v>#N/A</v>
      </c>
      <c r="M105">
        <v>2</v>
      </c>
      <c r="N105" t="s">
        <v>565</v>
      </c>
      <c r="O105" s="55" t="s">
        <v>18</v>
      </c>
    </row>
    <row r="106" spans="1:15" ht="12">
      <c r="A106" s="22">
        <v>3</v>
      </c>
      <c r="B106" s="22"/>
      <c r="C106" s="40" t="e">
        <f t="shared" si="10"/>
        <v>#N/A</v>
      </c>
      <c r="D106" s="40" t="e">
        <f t="shared" si="11"/>
        <v>#N/A</v>
      </c>
      <c r="M106">
        <v>3</v>
      </c>
      <c r="N106"/>
      <c r="O106" s="55" t="s">
        <v>19</v>
      </c>
    </row>
    <row r="107" spans="1:15" ht="12">
      <c r="A107" s="22">
        <v>4</v>
      </c>
      <c r="B107" s="22"/>
      <c r="C107" s="40" t="e">
        <f t="shared" si="10"/>
        <v>#N/A</v>
      </c>
      <c r="D107" s="40" t="e">
        <f t="shared" si="11"/>
        <v>#N/A</v>
      </c>
      <c r="M107">
        <v>4</v>
      </c>
      <c r="N107" t="s">
        <v>566</v>
      </c>
      <c r="O107" s="55" t="s">
        <v>20</v>
      </c>
    </row>
    <row r="108" spans="1:15" ht="12">
      <c r="A108" s="22">
        <v>5</v>
      </c>
      <c r="B108" s="22"/>
      <c r="C108" s="40" t="e">
        <f t="shared" si="10"/>
        <v>#N/A</v>
      </c>
      <c r="D108" s="40" t="e">
        <f t="shared" si="11"/>
        <v>#N/A</v>
      </c>
      <c r="M108">
        <v>5</v>
      </c>
      <c r="N108"/>
      <c r="O108" s="55" t="s">
        <v>21</v>
      </c>
    </row>
    <row r="109" spans="1:15" ht="12">
      <c r="A109" s="22">
        <v>6</v>
      </c>
      <c r="B109" s="22"/>
      <c r="C109" s="40" t="e">
        <f t="shared" si="10"/>
        <v>#N/A</v>
      </c>
      <c r="D109" s="40" t="e">
        <f t="shared" si="11"/>
        <v>#N/A</v>
      </c>
      <c r="M109">
        <v>6</v>
      </c>
      <c r="N109" t="s">
        <v>559</v>
      </c>
      <c r="O109" s="55" t="s">
        <v>23</v>
      </c>
    </row>
    <row r="110" spans="1:15" ht="12">
      <c r="A110" s="22">
        <v>7</v>
      </c>
      <c r="B110" s="22"/>
      <c r="C110" s="40" t="e">
        <f t="shared" si="10"/>
        <v>#N/A</v>
      </c>
      <c r="D110" s="40" t="e">
        <f t="shared" si="11"/>
        <v>#N/A</v>
      </c>
      <c r="M110">
        <v>7</v>
      </c>
      <c r="N110" t="s">
        <v>567</v>
      </c>
      <c r="O110" s="55" t="s">
        <v>24</v>
      </c>
    </row>
    <row r="111" spans="1:15" ht="12">
      <c r="A111" s="22">
        <v>8</v>
      </c>
      <c r="B111" s="22"/>
      <c r="C111" s="40" t="e">
        <f t="shared" si="10"/>
        <v>#N/A</v>
      </c>
      <c r="D111" s="40" t="e">
        <f t="shared" si="11"/>
        <v>#N/A</v>
      </c>
      <c r="M111">
        <v>8</v>
      </c>
      <c r="N111" t="s">
        <v>568</v>
      </c>
      <c r="O111" s="55" t="s">
        <v>71</v>
      </c>
    </row>
    <row r="112" spans="1:15" ht="12">
      <c r="A112" s="22">
        <v>9</v>
      </c>
      <c r="B112" s="22"/>
      <c r="C112" s="40" t="e">
        <f t="shared" si="10"/>
        <v>#N/A</v>
      </c>
      <c r="D112" s="40" t="e">
        <f t="shared" si="11"/>
        <v>#N/A</v>
      </c>
      <c r="M112">
        <v>9</v>
      </c>
      <c r="N112" t="s">
        <v>569</v>
      </c>
      <c r="O112" s="55" t="s">
        <v>25</v>
      </c>
    </row>
    <row r="113" spans="1:15" ht="12">
      <c r="A113" s="22">
        <v>10</v>
      </c>
      <c r="B113" s="22"/>
      <c r="C113" s="40" t="e">
        <f t="shared" si="10"/>
        <v>#N/A</v>
      </c>
      <c r="D113" s="40" t="e">
        <f t="shared" si="11"/>
        <v>#N/A</v>
      </c>
      <c r="M113">
        <v>10</v>
      </c>
      <c r="N113" t="s">
        <v>570</v>
      </c>
      <c r="O113" s="55" t="s">
        <v>26</v>
      </c>
    </row>
    <row r="114" spans="1:15" ht="12">
      <c r="A114" s="22">
        <v>11</v>
      </c>
      <c r="B114" s="22"/>
      <c r="C114" s="40" t="e">
        <f t="shared" si="10"/>
        <v>#N/A</v>
      </c>
      <c r="D114" s="40" t="e">
        <f t="shared" si="11"/>
        <v>#N/A</v>
      </c>
      <c r="M114">
        <v>11</v>
      </c>
      <c r="N114" t="s">
        <v>563</v>
      </c>
      <c r="O114" s="55" t="s">
        <v>72</v>
      </c>
    </row>
    <row r="115" spans="1:15" ht="12">
      <c r="A115" s="22">
        <v>12</v>
      </c>
      <c r="B115" s="22"/>
      <c r="C115" s="40" t="e">
        <f t="shared" si="10"/>
        <v>#N/A</v>
      </c>
      <c r="D115" s="40" t="e">
        <f t="shared" si="11"/>
        <v>#N/A</v>
      </c>
      <c r="M115">
        <v>12</v>
      </c>
      <c r="N115" t="s">
        <v>571</v>
      </c>
      <c r="O115" s="55" t="s">
        <v>27</v>
      </c>
    </row>
    <row r="116" spans="1:15" ht="12">
      <c r="A116" s="22">
        <v>13</v>
      </c>
      <c r="B116" s="22"/>
      <c r="C116" s="40" t="e">
        <f t="shared" si="10"/>
        <v>#N/A</v>
      </c>
      <c r="D116" s="40" t="e">
        <f t="shared" si="11"/>
        <v>#N/A</v>
      </c>
      <c r="M116">
        <v>13</v>
      </c>
      <c r="N116" t="s">
        <v>572</v>
      </c>
      <c r="O116" s="55" t="s">
        <v>73</v>
      </c>
    </row>
    <row r="117" spans="1:15" ht="12">
      <c r="A117" s="22">
        <v>14</v>
      </c>
      <c r="B117" s="22"/>
      <c r="C117" s="40" t="e">
        <f t="shared" si="10"/>
        <v>#N/A</v>
      </c>
      <c r="D117" s="40" t="e">
        <f t="shared" si="11"/>
        <v>#N/A</v>
      </c>
      <c r="M117">
        <v>14</v>
      </c>
      <c r="N117"/>
      <c r="O117" s="55" t="s">
        <v>29</v>
      </c>
    </row>
    <row r="118" spans="1:15" ht="12">
      <c r="A118" s="22">
        <v>15</v>
      </c>
      <c r="B118" s="22"/>
      <c r="C118" s="40" t="e">
        <f t="shared" si="10"/>
        <v>#N/A</v>
      </c>
      <c r="D118" s="40" t="e">
        <f t="shared" si="11"/>
        <v>#N/A</v>
      </c>
      <c r="E118" s="15"/>
      <c r="M118">
        <v>15</v>
      </c>
      <c r="N118" t="s">
        <v>573</v>
      </c>
      <c r="O118" s="55" t="s">
        <v>30</v>
      </c>
    </row>
    <row r="119" spans="1:15" ht="12">
      <c r="A119" s="22">
        <v>16</v>
      </c>
      <c r="B119" s="22"/>
      <c r="C119" s="40" t="e">
        <f t="shared" si="10"/>
        <v>#N/A</v>
      </c>
      <c r="D119" s="40" t="e">
        <f t="shared" si="11"/>
        <v>#N/A</v>
      </c>
      <c r="M119">
        <v>16</v>
      </c>
      <c r="N119" t="s">
        <v>557</v>
      </c>
      <c r="O119" s="55" t="s">
        <v>31</v>
      </c>
    </row>
    <row r="120" spans="1:15" ht="12">
      <c r="A120" s="24">
        <v>17</v>
      </c>
      <c r="B120" s="22"/>
      <c r="C120" s="40" t="e">
        <f t="shared" si="10"/>
        <v>#N/A</v>
      </c>
      <c r="D120" s="40" t="e">
        <f t="shared" si="11"/>
        <v>#N/A</v>
      </c>
      <c r="M120" s="50"/>
      <c r="N120" s="49"/>
      <c r="O120" s="49"/>
    </row>
    <row r="121" spans="1:11" ht="12.75" thickBot="1">
      <c r="A121" s="60"/>
      <c r="B121" s="60"/>
      <c r="C121" s="30"/>
      <c r="D121" s="30"/>
      <c r="E121" s="16"/>
      <c r="F121" s="30"/>
      <c r="G121" s="60"/>
      <c r="H121" s="60"/>
      <c r="I121" s="60"/>
      <c r="J121" s="60"/>
      <c r="K121" s="60"/>
    </row>
    <row r="123" spans="1:4" ht="12">
      <c r="A123" s="56" t="s">
        <v>16</v>
      </c>
      <c r="B123" s="56"/>
      <c r="C123" s="31"/>
      <c r="D123" s="36" t="s">
        <v>130</v>
      </c>
    </row>
    <row r="124" spans="1:15" ht="12">
      <c r="A124" s="22">
        <v>1</v>
      </c>
      <c r="B124" s="22"/>
      <c r="C124" s="40" t="e">
        <f aca="true" t="shared" si="12" ref="C124:C140">VLOOKUP($B124,$M$124:$O$140,2,FALSE)</f>
        <v>#N/A</v>
      </c>
      <c r="D124" s="40" t="e">
        <f aca="true" t="shared" si="13" ref="D124:D140">VLOOKUP($B124,$M$124:$O$140,3,FALSE)</f>
        <v>#N/A</v>
      </c>
      <c r="M124">
        <v>1</v>
      </c>
      <c r="N124"/>
      <c r="O124" s="55" t="s">
        <v>17</v>
      </c>
    </row>
    <row r="125" spans="1:15" ht="12">
      <c r="A125" s="22">
        <v>2</v>
      </c>
      <c r="B125" s="22"/>
      <c r="C125" s="40" t="e">
        <f t="shared" si="12"/>
        <v>#N/A</v>
      </c>
      <c r="D125" s="40" t="e">
        <f t="shared" si="13"/>
        <v>#N/A</v>
      </c>
      <c r="M125">
        <v>2</v>
      </c>
      <c r="N125" t="s">
        <v>540</v>
      </c>
      <c r="O125" s="55" t="s">
        <v>18</v>
      </c>
    </row>
    <row r="126" spans="1:15" ht="12">
      <c r="A126" s="22">
        <v>3</v>
      </c>
      <c r="B126" s="22"/>
      <c r="C126" s="40" t="e">
        <f t="shared" si="12"/>
        <v>#N/A</v>
      </c>
      <c r="D126" s="40" t="e">
        <f t="shared" si="13"/>
        <v>#N/A</v>
      </c>
      <c r="M126">
        <v>3</v>
      </c>
      <c r="N126"/>
      <c r="O126" s="55" t="s">
        <v>19</v>
      </c>
    </row>
    <row r="127" spans="1:15" ht="12">
      <c r="A127" s="22">
        <v>4</v>
      </c>
      <c r="B127" s="22"/>
      <c r="C127" s="40" t="e">
        <f t="shared" si="12"/>
        <v>#N/A</v>
      </c>
      <c r="D127" s="40" t="e">
        <f t="shared" si="13"/>
        <v>#N/A</v>
      </c>
      <c r="M127">
        <v>4</v>
      </c>
      <c r="N127"/>
      <c r="O127" s="55" t="s">
        <v>20</v>
      </c>
    </row>
    <row r="128" spans="1:15" ht="12">
      <c r="A128" s="22">
        <v>5</v>
      </c>
      <c r="B128" s="22"/>
      <c r="C128" s="40" t="e">
        <f t="shared" si="12"/>
        <v>#N/A</v>
      </c>
      <c r="D128" s="40" t="e">
        <f t="shared" si="13"/>
        <v>#N/A</v>
      </c>
      <c r="M128">
        <v>5</v>
      </c>
      <c r="N128"/>
      <c r="O128" s="55" t="s">
        <v>21</v>
      </c>
    </row>
    <row r="129" spans="1:15" ht="12">
      <c r="A129" s="22">
        <v>6</v>
      </c>
      <c r="B129" s="22"/>
      <c r="C129" s="40" t="e">
        <f t="shared" si="12"/>
        <v>#N/A</v>
      </c>
      <c r="D129" s="40" t="e">
        <f t="shared" si="13"/>
        <v>#N/A</v>
      </c>
      <c r="M129">
        <v>6</v>
      </c>
      <c r="N129" t="s">
        <v>541</v>
      </c>
      <c r="O129" s="55" t="s">
        <v>23</v>
      </c>
    </row>
    <row r="130" spans="1:15" ht="12">
      <c r="A130" s="22">
        <v>7</v>
      </c>
      <c r="B130" s="22"/>
      <c r="C130" s="40" t="e">
        <f t="shared" si="12"/>
        <v>#N/A</v>
      </c>
      <c r="D130" s="40" t="e">
        <f t="shared" si="13"/>
        <v>#N/A</v>
      </c>
      <c r="M130">
        <v>7</v>
      </c>
      <c r="N130" t="s">
        <v>542</v>
      </c>
      <c r="O130" s="55" t="s">
        <v>24</v>
      </c>
    </row>
    <row r="131" spans="1:15" ht="12">
      <c r="A131" s="22">
        <v>8</v>
      </c>
      <c r="B131" s="22"/>
      <c r="C131" s="40" t="e">
        <f t="shared" si="12"/>
        <v>#N/A</v>
      </c>
      <c r="D131" s="40" t="e">
        <f t="shared" si="13"/>
        <v>#N/A</v>
      </c>
      <c r="M131">
        <v>8</v>
      </c>
      <c r="N131" t="s">
        <v>543</v>
      </c>
      <c r="O131" s="55" t="s">
        <v>71</v>
      </c>
    </row>
    <row r="132" spans="1:15" ht="12">
      <c r="A132" s="22">
        <v>9</v>
      </c>
      <c r="B132" s="22"/>
      <c r="C132" s="40" t="e">
        <f t="shared" si="12"/>
        <v>#N/A</v>
      </c>
      <c r="D132" s="40" t="e">
        <f t="shared" si="13"/>
        <v>#N/A</v>
      </c>
      <c r="M132">
        <v>9</v>
      </c>
      <c r="N132" t="s">
        <v>544</v>
      </c>
      <c r="O132" s="55" t="s">
        <v>25</v>
      </c>
    </row>
    <row r="133" spans="1:15" ht="12">
      <c r="A133" s="22">
        <v>10</v>
      </c>
      <c r="B133" s="22"/>
      <c r="C133" s="40" t="e">
        <f t="shared" si="12"/>
        <v>#N/A</v>
      </c>
      <c r="D133" s="40" t="e">
        <f t="shared" si="13"/>
        <v>#N/A</v>
      </c>
      <c r="M133">
        <v>10</v>
      </c>
      <c r="N133" t="s">
        <v>545</v>
      </c>
      <c r="O133" s="55" t="s">
        <v>26</v>
      </c>
    </row>
    <row r="134" spans="1:15" ht="12">
      <c r="A134" s="22">
        <v>11</v>
      </c>
      <c r="B134" s="22"/>
      <c r="C134" s="40" t="e">
        <f t="shared" si="12"/>
        <v>#N/A</v>
      </c>
      <c r="D134" s="40" t="e">
        <f t="shared" si="13"/>
        <v>#N/A</v>
      </c>
      <c r="M134">
        <v>11</v>
      </c>
      <c r="N134" t="s">
        <v>546</v>
      </c>
      <c r="O134" s="55" t="s">
        <v>72</v>
      </c>
    </row>
    <row r="135" spans="1:15" ht="12">
      <c r="A135" s="22">
        <v>12</v>
      </c>
      <c r="B135" s="22"/>
      <c r="C135" s="40" t="e">
        <f t="shared" si="12"/>
        <v>#N/A</v>
      </c>
      <c r="D135" s="40" t="e">
        <f t="shared" si="13"/>
        <v>#N/A</v>
      </c>
      <c r="M135">
        <v>12</v>
      </c>
      <c r="N135" t="s">
        <v>547</v>
      </c>
      <c r="O135" s="55" t="s">
        <v>27</v>
      </c>
    </row>
    <row r="136" spans="1:15" ht="12">
      <c r="A136" s="22">
        <v>13</v>
      </c>
      <c r="B136" s="22"/>
      <c r="C136" s="40" t="e">
        <f t="shared" si="12"/>
        <v>#N/A</v>
      </c>
      <c r="D136" s="40" t="e">
        <f t="shared" si="13"/>
        <v>#N/A</v>
      </c>
      <c r="M136">
        <v>13</v>
      </c>
      <c r="N136" t="s">
        <v>548</v>
      </c>
      <c r="O136" s="55" t="s">
        <v>73</v>
      </c>
    </row>
    <row r="137" spans="1:15" ht="12">
      <c r="A137" s="22">
        <v>14</v>
      </c>
      <c r="B137" s="22"/>
      <c r="C137" s="40" t="e">
        <f t="shared" si="12"/>
        <v>#N/A</v>
      </c>
      <c r="D137" s="40" t="e">
        <f t="shared" si="13"/>
        <v>#N/A</v>
      </c>
      <c r="M137">
        <v>14</v>
      </c>
      <c r="N137" t="s">
        <v>549</v>
      </c>
      <c r="O137" s="55" t="s">
        <v>29</v>
      </c>
    </row>
    <row r="138" spans="1:15" ht="12">
      <c r="A138" s="22">
        <v>15</v>
      </c>
      <c r="B138" s="22"/>
      <c r="C138" s="40" t="e">
        <f t="shared" si="12"/>
        <v>#N/A</v>
      </c>
      <c r="D138" s="40" t="e">
        <f t="shared" si="13"/>
        <v>#N/A</v>
      </c>
      <c r="E138" s="15"/>
      <c r="M138">
        <v>15</v>
      </c>
      <c r="N138" t="s">
        <v>550</v>
      </c>
      <c r="O138" s="55" t="s">
        <v>30</v>
      </c>
    </row>
    <row r="139" spans="1:15" ht="12">
      <c r="A139" s="22">
        <v>16</v>
      </c>
      <c r="B139" s="22"/>
      <c r="C139" s="40" t="e">
        <f t="shared" si="12"/>
        <v>#N/A</v>
      </c>
      <c r="D139" s="40" t="e">
        <f t="shared" si="13"/>
        <v>#N/A</v>
      </c>
      <c r="M139">
        <v>16</v>
      </c>
      <c r="N139" t="s">
        <v>551</v>
      </c>
      <c r="O139" s="55" t="s">
        <v>31</v>
      </c>
    </row>
    <row r="140" spans="1:15" ht="12">
      <c r="A140" s="24">
        <v>17</v>
      </c>
      <c r="B140" s="22"/>
      <c r="C140" s="40" t="e">
        <f t="shared" si="12"/>
        <v>#N/A</v>
      </c>
      <c r="D140" s="40" t="e">
        <f t="shared" si="13"/>
        <v>#N/A</v>
      </c>
      <c r="M140" s="50"/>
      <c r="N140" s="49"/>
      <c r="O140" s="49"/>
    </row>
    <row r="141" spans="1:11" ht="12.75" thickBot="1">
      <c r="A141" s="60"/>
      <c r="B141" s="60"/>
      <c r="C141" s="30"/>
      <c r="D141" s="30"/>
      <c r="E141" s="16"/>
      <c r="F141" s="30"/>
      <c r="G141" s="60"/>
      <c r="H141" s="60"/>
      <c r="I141" s="60"/>
      <c r="J141" s="60"/>
      <c r="K141" s="60"/>
    </row>
  </sheetData>
  <sheetProtection/>
  <dataValidations count="1">
    <dataValidation type="list" allowBlank="1" showInputMessage="1" showErrorMessage="1" sqref="D21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32"/>
  <sheetViews>
    <sheetView workbookViewId="0" topLeftCell="A1">
      <selection activeCell="A1" sqref="A1"/>
    </sheetView>
  </sheetViews>
  <sheetFormatPr defaultColWidth="9.140625" defaultRowHeight="12.75"/>
  <cols>
    <col min="1" max="13" width="9.140625" style="2" customWidth="1"/>
    <col min="14" max="22" width="4.421875" style="2" customWidth="1"/>
    <col min="23" max="23" width="4.7109375" style="2" customWidth="1"/>
    <col min="24" max="33" width="4.421875" style="2" customWidth="1"/>
    <col min="34" max="16384" width="9.140625" style="2" customWidth="1"/>
  </cols>
  <sheetData>
    <row r="1" spans="1:33" ht="45" customHeight="1">
      <c r="A1" s="2" t="s">
        <v>48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46</v>
      </c>
      <c r="G1" s="2" t="s">
        <v>43</v>
      </c>
      <c r="H1" s="2" t="s">
        <v>44</v>
      </c>
      <c r="I1" s="2" t="s">
        <v>42</v>
      </c>
      <c r="J1" s="2" t="s">
        <v>49</v>
      </c>
      <c r="K1" s="2" t="s">
        <v>50</v>
      </c>
      <c r="L1" s="4" t="s">
        <v>51</v>
      </c>
      <c r="M1" s="2" t="s">
        <v>52</v>
      </c>
      <c r="N1" s="9" t="str">
        <f>A14</f>
        <v>Beds</v>
      </c>
      <c r="O1" s="10" t="str">
        <f>A15</f>
        <v>Berks</v>
      </c>
      <c r="P1" s="5" t="str">
        <f>A16</f>
        <v>Bucks</v>
      </c>
      <c r="Q1" s="5" t="str">
        <f>A17</f>
        <v>Cambs</v>
      </c>
      <c r="R1" s="5" t="str">
        <f>A18</f>
        <v>Cornwall</v>
      </c>
      <c r="S1" s="5" t="str">
        <f>A19</f>
        <v>Devon</v>
      </c>
      <c r="T1" s="5" t="str">
        <f>A20</f>
        <v>Dorset</v>
      </c>
      <c r="U1" s="5" t="str">
        <f>A21</f>
        <v>Essex</v>
      </c>
      <c r="V1" s="5" t="str">
        <f>A22</f>
        <v>Hants</v>
      </c>
      <c r="W1" s="5" t="str">
        <f>A23</f>
        <v>Herts</v>
      </c>
      <c r="X1" s="5" t="str">
        <f>A24</f>
        <v>Kent</v>
      </c>
      <c r="Y1" s="5" t="str">
        <f>A25</f>
        <v>Middx</v>
      </c>
      <c r="Z1" s="5" t="str">
        <f>A26</f>
        <v>Norfolk</v>
      </c>
      <c r="AA1" s="5" t="str">
        <f>A27</f>
        <v>Oxon</v>
      </c>
      <c r="AB1" s="5" t="str">
        <f>A28</f>
        <v>Somerset</v>
      </c>
      <c r="AC1" s="5" t="str">
        <f>A29</f>
        <v>Suffolk</v>
      </c>
      <c r="AD1" s="5" t="str">
        <f>A30</f>
        <v>Surrey</v>
      </c>
      <c r="AE1" s="5" t="str">
        <f>A31</f>
        <v>Sussex</v>
      </c>
      <c r="AF1" s="5" t="str">
        <f>A32</f>
        <v>Wiltshire</v>
      </c>
      <c r="AG1" s="6" t="s">
        <v>33</v>
      </c>
    </row>
    <row r="2" spans="1:33" ht="9.75">
      <c r="A2" s="2">
        <v>1</v>
      </c>
      <c r="B2" s="2">
        <f>IF('U15G Track'!E32=0,0,'U15G Track'!D32)</f>
        <v>0</v>
      </c>
      <c r="C2" s="2">
        <f>IF('U15G Track'!E71=0,0,'U15G Track'!D71)</f>
        <v>0</v>
      </c>
      <c r="D2" s="2">
        <f>IF('U15G Track'!E105=0,0,'U15G Track'!D105)</f>
        <v>0</v>
      </c>
      <c r="E2" s="2">
        <f>IF('U15G Track'!E116=0,0,'U15G Track'!D116)</f>
        <v>0</v>
      </c>
      <c r="F2" s="2">
        <f>IF('U15G Track'!E164=0,0,'U15G Track'!D164)</f>
        <v>0</v>
      </c>
      <c r="G2" s="2">
        <f>IF('U15G Field'!E4=0,0,'U15G Field'!D4)</f>
        <v>0</v>
      </c>
      <c r="H2" s="2">
        <f>IF('U15G Field'!E24=0,0,'U15G Field'!D24)</f>
        <v>0</v>
      </c>
      <c r="I2" s="2">
        <f>IF('U15G Field'!E44=0,0,'U15G Field'!D44)</f>
        <v>0</v>
      </c>
      <c r="J2" s="2">
        <f>IF('U15G Field'!E64=0,0,'U15G Field'!D64)</f>
        <v>0</v>
      </c>
      <c r="K2" s="2">
        <f>IF('U15G Field'!E84=0,0,'U15G Field'!D84)</f>
        <v>0</v>
      </c>
      <c r="L2" s="2">
        <f>IF('U15G Field'!E104=0,0,'U15G Field'!D104)</f>
        <v>0</v>
      </c>
      <c r="M2" s="2">
        <f>IF('U15G Field'!E124=0,0,'U15G Field'!D124)</f>
        <v>0</v>
      </c>
      <c r="N2" s="11">
        <f>8*(COUNTIF($B$2:$M$2,A14))</f>
        <v>0</v>
      </c>
      <c r="O2" s="11">
        <f>8*(COUNTIF($B$2:$M$2,A15))</f>
        <v>0</v>
      </c>
      <c r="P2" s="11">
        <f>8*(COUNTIF($B$2:$M$2,A16))</f>
        <v>0</v>
      </c>
      <c r="Q2" s="11">
        <f>8*(COUNTIF($B$2:$M$2,A17))</f>
        <v>0</v>
      </c>
      <c r="R2" s="11">
        <f>8*(COUNTIF($B$2:$M$2,A18))</f>
        <v>0</v>
      </c>
      <c r="S2" s="11">
        <f>8*(COUNTIF($B$2:$M$2,A19))</f>
        <v>0</v>
      </c>
      <c r="T2" s="11">
        <f>8*(COUNTIF($B$2:$M$2,A20))</f>
        <v>0</v>
      </c>
      <c r="U2" s="11">
        <f>8*(COUNTIF($B$2:$M$2,A21))</f>
        <v>0</v>
      </c>
      <c r="V2" s="11">
        <f>8*(COUNTIF($B$2:$M$2,A22))</f>
        <v>0</v>
      </c>
      <c r="W2" s="11">
        <f>8*(COUNTIF($B$2:$M$2,A23))</f>
        <v>0</v>
      </c>
      <c r="X2" s="11">
        <f>8*(COUNTIF($B$2:$M$2,A24))</f>
        <v>0</v>
      </c>
      <c r="Y2" s="11">
        <f>8*(COUNTIF($B$2:$M$2,A25))</f>
        <v>0</v>
      </c>
      <c r="Z2" s="11">
        <f>8*(COUNTIF($B$2:$M$2,A26))</f>
        <v>0</v>
      </c>
      <c r="AA2" s="11">
        <f>8*(COUNTIF($B$2:$M$2,A27))</f>
        <v>0</v>
      </c>
      <c r="AB2" s="11">
        <f>8*(COUNTIF($B$2:$M$2,A28))</f>
        <v>0</v>
      </c>
      <c r="AC2" s="11">
        <f>8*(COUNTIF($B$2:$M$2,A29))</f>
        <v>0</v>
      </c>
      <c r="AD2" s="11">
        <f>8*(COUNTIF($B$2:$M$2,A30))</f>
        <v>0</v>
      </c>
      <c r="AE2" s="11">
        <f>8*(COUNTIF($B$2:$M$2,A31))</f>
        <v>0</v>
      </c>
      <c r="AF2" s="11">
        <f>8*(COUNTIF($B$2:$M$2,A32))</f>
        <v>0</v>
      </c>
      <c r="AG2" s="11">
        <f>8*(COUNTIF(B2:M2,"0")+COUNTIF(B2:M2,"#N/A"))</f>
        <v>96</v>
      </c>
    </row>
    <row r="3" spans="1:33" ht="9.75">
      <c r="A3" s="2">
        <v>2</v>
      </c>
      <c r="B3" s="2">
        <f>IF('U15G Track'!E33=0,0,'U15G Track'!D33)</f>
        <v>0</v>
      </c>
      <c r="C3" s="2">
        <f>IF('U15G Track'!E72=0,0,'U15G Track'!D72)</f>
        <v>0</v>
      </c>
      <c r="D3" s="2">
        <f>IF('U15G Track'!E106=0,0,'U15G Track'!D106)</f>
        <v>0</v>
      </c>
      <c r="E3" s="2">
        <f>IF('U15G Track'!E117=0,0,'U15G Track'!D117)</f>
        <v>0</v>
      </c>
      <c r="F3" s="2">
        <f>IF('U15G Track'!E165=0,0,'U15G Track'!D165)</f>
        <v>0</v>
      </c>
      <c r="G3" s="2">
        <f>IF('U15G Field'!E5=0,0,'U15G Field'!D5)</f>
        <v>0</v>
      </c>
      <c r="H3" s="2">
        <f>IF('U15G Field'!E25=0,0,'U15G Field'!D25)</f>
        <v>0</v>
      </c>
      <c r="I3" s="2">
        <f>IF('U15G Field'!E45=0,0,'U15G Field'!D45)</f>
        <v>0</v>
      </c>
      <c r="J3" s="2">
        <f>IF('U15G Field'!E65=0,0,'U15G Field'!D65)</f>
        <v>0</v>
      </c>
      <c r="K3" s="2">
        <f>IF('U15G Field'!E85=0,0,'U15G Field'!D85)</f>
        <v>0</v>
      </c>
      <c r="L3" s="2">
        <f>IF('U15G Field'!E105=0,0,'U15G Field'!D105)</f>
        <v>0</v>
      </c>
      <c r="M3" s="2">
        <f>IF('U15G Field'!E125=0,0,'U15G Field'!D125)</f>
        <v>0</v>
      </c>
      <c r="N3" s="11">
        <f>7*(COUNTIF($B$3:$M$3,A14))</f>
        <v>0</v>
      </c>
      <c r="O3" s="11">
        <f>7*(COUNTIF($B$3:$M$3,A15))</f>
        <v>0</v>
      </c>
      <c r="P3" s="11">
        <f>7*(COUNTIF($B$3:$M$3,A16))</f>
        <v>0</v>
      </c>
      <c r="Q3" s="11">
        <f>7*(COUNTIF($B$3:$M$3,A17))</f>
        <v>0</v>
      </c>
      <c r="R3" s="11">
        <f>7*(COUNTIF($B$3:$M$3,A18))</f>
        <v>0</v>
      </c>
      <c r="S3" s="11">
        <f>7*(COUNTIF($B$3:$M$3,A19))</f>
        <v>0</v>
      </c>
      <c r="T3" s="11">
        <f>7*(COUNTIF($B$3:$M$3,A20))</f>
        <v>0</v>
      </c>
      <c r="U3" s="11">
        <f>7*(COUNTIF($B$3:$M$3,A21))</f>
        <v>0</v>
      </c>
      <c r="V3" s="11">
        <f>7*(COUNTIF($B$3:$M$3,A22))</f>
        <v>0</v>
      </c>
      <c r="W3" s="11">
        <f>7*(COUNTIF($B$3:$M$3,A23))</f>
        <v>0</v>
      </c>
      <c r="X3" s="11">
        <f>7*(COUNTIF($B$3:$M$3,A24))</f>
        <v>0</v>
      </c>
      <c r="Y3" s="11">
        <f>7*(COUNTIF($B$3:$M$3,A25))</f>
        <v>0</v>
      </c>
      <c r="Z3" s="11">
        <f>7*(COUNTIF($B$3:$M$3,A26))</f>
        <v>0</v>
      </c>
      <c r="AA3" s="11">
        <f>7*(COUNTIF($B$3:$M$3,A27))</f>
        <v>0</v>
      </c>
      <c r="AB3" s="11">
        <f>7*(COUNTIF($B$3:$M$3,A28))</f>
        <v>0</v>
      </c>
      <c r="AC3" s="11">
        <f>7*(COUNTIF($B$3:$M$3,A29))</f>
        <v>0</v>
      </c>
      <c r="AD3" s="11">
        <f>7*(COUNTIF($B$3:$M$3,A30))</f>
        <v>0</v>
      </c>
      <c r="AE3" s="11">
        <f>7*(COUNTIF($B$3:$M$3,A31))</f>
        <v>0</v>
      </c>
      <c r="AF3" s="11">
        <f>7*(COUNTIF($B$3:$M$3,A32))</f>
        <v>0</v>
      </c>
      <c r="AG3" s="11">
        <f>7*(COUNTIF(B3:M3,"0")+COUNTIF(B3:M3,"#N/A"))</f>
        <v>84</v>
      </c>
    </row>
    <row r="4" spans="1:33" ht="9.75">
      <c r="A4" s="2">
        <v>3</v>
      </c>
      <c r="B4" s="2">
        <f>IF('U15G Track'!E34=0,0,'U15G Track'!D34)</f>
        <v>0</v>
      </c>
      <c r="C4" s="2">
        <f>IF('U15G Track'!E73=0,0,'U15G Track'!D73)</f>
        <v>0</v>
      </c>
      <c r="D4" s="2">
        <f>IF('U15G Track'!E107=0,0,'U15G Track'!D107)</f>
        <v>0</v>
      </c>
      <c r="E4" s="2">
        <f>IF('U15G Track'!E118=0,0,'U15G Track'!D118)</f>
        <v>0</v>
      </c>
      <c r="F4" s="2">
        <f>IF('U15G Track'!E166=0,0,'U15G Track'!D166)</f>
        <v>0</v>
      </c>
      <c r="G4" s="2">
        <f>IF('U15G Field'!E6=0,0,'U15G Field'!D6)</f>
        <v>0</v>
      </c>
      <c r="H4" s="2">
        <f>IF('U15G Field'!E26=0,0,'U15G Field'!D26)</f>
        <v>0</v>
      </c>
      <c r="I4" s="2">
        <f>IF('U15G Field'!E46=0,0,'U15G Field'!D46)</f>
        <v>0</v>
      </c>
      <c r="J4" s="2">
        <f>IF('U15G Field'!E66=0,0,'U15G Field'!D66)</f>
        <v>0</v>
      </c>
      <c r="K4" s="2">
        <f>IF('U15G Field'!E86=0,0,'U15G Field'!D86)</f>
        <v>0</v>
      </c>
      <c r="L4" s="2">
        <f>IF('U15G Field'!E106=0,0,'U15G Field'!D106)</f>
        <v>0</v>
      </c>
      <c r="M4" s="2">
        <f>IF('U15G Field'!E126=0,0,'U15G Field'!D126)</f>
        <v>0</v>
      </c>
      <c r="N4" s="11">
        <f>6*(COUNTIF($B$4:$M$4,A14))</f>
        <v>0</v>
      </c>
      <c r="O4" s="11">
        <f>6*(COUNTIF($B$4:$M$4,A15))</f>
        <v>0</v>
      </c>
      <c r="P4" s="11">
        <f>6*(COUNTIF($B$4:$M$4,A16))</f>
        <v>0</v>
      </c>
      <c r="Q4" s="11">
        <f>6*(COUNTIF($B$4:$M$4,A17))</f>
        <v>0</v>
      </c>
      <c r="R4" s="11">
        <f>6*(COUNTIF($B$4:$M$4,A18))</f>
        <v>0</v>
      </c>
      <c r="S4" s="11">
        <f>6*(COUNTIF($B$4:$M$4,A19))</f>
        <v>0</v>
      </c>
      <c r="T4" s="11">
        <f>6*(COUNTIF($B$4:$M$4,A20))</f>
        <v>0</v>
      </c>
      <c r="U4" s="11">
        <f>6*(COUNTIF($B$4:$M$4,A21))</f>
        <v>0</v>
      </c>
      <c r="V4" s="11">
        <f>6*(COUNTIF($B$4:$M$4,A22))</f>
        <v>0</v>
      </c>
      <c r="W4" s="11">
        <f>6*(COUNTIF($B$4:$M$4,A23))</f>
        <v>0</v>
      </c>
      <c r="X4" s="11">
        <f>6*(COUNTIF($B$4:$M$4,A24))</f>
        <v>0</v>
      </c>
      <c r="Y4" s="11">
        <f>6*(COUNTIF($B$4:$M$4,A25))</f>
        <v>0</v>
      </c>
      <c r="Z4" s="11">
        <f>6*(COUNTIF($B$4:$M$4,A26))</f>
        <v>0</v>
      </c>
      <c r="AA4" s="11">
        <f>6*(COUNTIF($B$4:$M$4,A27))</f>
        <v>0</v>
      </c>
      <c r="AB4" s="11">
        <f>6*(COUNTIF($B$4:$M$4,A28))</f>
        <v>0</v>
      </c>
      <c r="AC4" s="11">
        <f>6*(COUNTIF($B$4:$M$4,A29))</f>
        <v>0</v>
      </c>
      <c r="AD4" s="11">
        <f>6*(COUNTIF($B$4:$M$4,A30))</f>
        <v>0</v>
      </c>
      <c r="AE4" s="11">
        <f>6*(COUNTIF($B$4:$M$4,A31))</f>
        <v>0</v>
      </c>
      <c r="AF4" s="11">
        <f>6*(COUNTIF($B$4:$M$4,A32))</f>
        <v>0</v>
      </c>
      <c r="AG4" s="11">
        <f>6*(COUNTIF(B4:M4,"0")+COUNTIF(B4:M4,"#N/A"))</f>
        <v>72</v>
      </c>
    </row>
    <row r="5" spans="1:33" ht="9.75">
      <c r="A5" s="2">
        <v>4</v>
      </c>
      <c r="B5" s="2">
        <f>IF('U15G Track'!E35=0,0,'U15G Track'!D35)</f>
        <v>0</v>
      </c>
      <c r="C5" s="2">
        <f>IF('U15G Track'!E74=0,0,'U15G Track'!D74)</f>
        <v>0</v>
      </c>
      <c r="D5" s="2">
        <f>IF('U15G Track'!E108=0,0,'U15G Track'!D108)</f>
        <v>0</v>
      </c>
      <c r="E5" s="2">
        <f>IF('U15G Track'!E119=0,0,'U15G Track'!D119)</f>
        <v>0</v>
      </c>
      <c r="F5" s="2">
        <f>IF('U15G Track'!E167=0,0,'U15G Track'!D167)</f>
        <v>0</v>
      </c>
      <c r="G5" s="2">
        <f>IF('U15G Field'!E7=0,0,'U15G Field'!D7)</f>
        <v>0</v>
      </c>
      <c r="H5" s="2">
        <f>IF('U15G Field'!E27=0,0,'U15G Field'!D27)</f>
        <v>0</v>
      </c>
      <c r="I5" s="2">
        <f>IF('U15G Field'!E47=0,0,'U15G Field'!D47)</f>
        <v>0</v>
      </c>
      <c r="J5" s="2">
        <f>IF('U15G Field'!E67=0,0,'U15G Field'!D67)</f>
        <v>0</v>
      </c>
      <c r="K5" s="2">
        <f>IF('U15G Field'!E87=0,0,'U15G Field'!D87)</f>
        <v>0</v>
      </c>
      <c r="L5" s="2">
        <f>IF('U15G Field'!E107=0,0,'U15G Field'!D107)</f>
        <v>0</v>
      </c>
      <c r="M5" s="2">
        <f>IF('U15G Field'!E127=0,0,'U15G Field'!D127)</f>
        <v>0</v>
      </c>
      <c r="N5" s="11">
        <f>5*(COUNTIF($B$5:$M$5,A14))</f>
        <v>0</v>
      </c>
      <c r="O5" s="11">
        <f>5*(COUNTIF($B$5:$M$5,A15))</f>
        <v>0</v>
      </c>
      <c r="P5" s="11">
        <f>5*(COUNTIF($B$5:$M$5,A16))</f>
        <v>0</v>
      </c>
      <c r="Q5" s="11">
        <f>5*(COUNTIF($B$5:$M$5,A17))</f>
        <v>0</v>
      </c>
      <c r="R5" s="11">
        <f>5*(COUNTIF($B$5:$M$5,A18))</f>
        <v>0</v>
      </c>
      <c r="S5" s="11">
        <f>5*(COUNTIF($B$5:$M$5,A19))</f>
        <v>0</v>
      </c>
      <c r="T5" s="11">
        <f>5*(COUNTIF($B$5:$M$5,A20))</f>
        <v>0</v>
      </c>
      <c r="U5" s="11">
        <f>5*(COUNTIF($B$5:$M$5,A21))</f>
        <v>0</v>
      </c>
      <c r="V5" s="11">
        <f>5*(COUNTIF($B$5:$M$5,A22))</f>
        <v>0</v>
      </c>
      <c r="W5" s="11">
        <f>5*(COUNTIF($B$5:$M$5,A23))</f>
        <v>0</v>
      </c>
      <c r="X5" s="11">
        <f>5*(COUNTIF($B$5:$M$5,A24))</f>
        <v>0</v>
      </c>
      <c r="Y5" s="11">
        <f>5*(COUNTIF($B$5:$M$5,A25))</f>
        <v>0</v>
      </c>
      <c r="Z5" s="11">
        <f>5*(COUNTIF($B$5:$M$5,A26))</f>
        <v>0</v>
      </c>
      <c r="AA5" s="11">
        <f>5*(COUNTIF($B$5:$M$5,A27))</f>
        <v>0</v>
      </c>
      <c r="AB5" s="11">
        <f>5*(COUNTIF($B$5:$M$5,A28))</f>
        <v>0</v>
      </c>
      <c r="AC5" s="11">
        <f>5*(COUNTIF($B$5:$M$5,A29))</f>
        <v>0</v>
      </c>
      <c r="AD5" s="11">
        <f>5*(COUNTIF($B$5:$M$5,A30))</f>
        <v>0</v>
      </c>
      <c r="AE5" s="11">
        <f>5*(COUNTIF($B$5:$M$5,A31))</f>
        <v>0</v>
      </c>
      <c r="AF5" s="11">
        <f>5*(COUNTIF($B$5:$M$5,A32))</f>
        <v>0</v>
      </c>
      <c r="AG5" s="11">
        <f>5*(COUNTIF(B5:M5,"0")+COUNTIF(B5:M5,"#N/A"))</f>
        <v>60</v>
      </c>
    </row>
    <row r="6" spans="1:33" ht="9.75">
      <c r="A6" s="2">
        <v>5</v>
      </c>
      <c r="B6" s="2">
        <f>IF('U15G Track'!E36=0,0,'U15G Track'!D36)</f>
        <v>0</v>
      </c>
      <c r="C6" s="2">
        <f>IF('U15G Track'!E75=0,0,'U15G Track'!D75)</f>
        <v>0</v>
      </c>
      <c r="D6" s="2">
        <f>IF('U15G Track'!E109=0,0,'U15G Track'!D109)</f>
        <v>0</v>
      </c>
      <c r="E6" s="2">
        <f>IF('U15G Track'!E120=0,0,'U15G Track'!D120)</f>
        <v>0</v>
      </c>
      <c r="F6" s="2">
        <f>IF('U15G Track'!E168=0,0,'U15G Track'!D168)</f>
        <v>0</v>
      </c>
      <c r="G6" s="2">
        <f>IF('U15G Field'!E8=0,0,'U15G Field'!D8)</f>
        <v>0</v>
      </c>
      <c r="H6" s="2">
        <f>IF('U15G Field'!E28=0,0,'U15G Field'!D28)</f>
        <v>0</v>
      </c>
      <c r="I6" s="2">
        <f>IF('U15G Field'!E48=0,0,'U15G Field'!D48)</f>
        <v>0</v>
      </c>
      <c r="J6" s="2">
        <f>IF('U15G Field'!E68=0,0,'U15G Field'!D68)</f>
        <v>0</v>
      </c>
      <c r="K6" s="2">
        <f>IF('U15G Field'!E88=0,0,'U15G Field'!D88)</f>
        <v>0</v>
      </c>
      <c r="L6" s="2">
        <f>IF('U15G Field'!E108=0,0,'U15G Field'!D108)</f>
        <v>0</v>
      </c>
      <c r="M6" s="2">
        <f>IF('U15G Field'!E128=0,0,'U15G Field'!D128)</f>
        <v>0</v>
      </c>
      <c r="N6" s="11">
        <f>4*(COUNTIF($B$6:$M$6,A14))</f>
        <v>0</v>
      </c>
      <c r="O6" s="11">
        <f>4*(COUNTIF($B$6:$M$6,A15))</f>
        <v>0</v>
      </c>
      <c r="P6" s="11">
        <f>4*(COUNTIF($B$6:$M$6,A16))</f>
        <v>0</v>
      </c>
      <c r="Q6" s="11">
        <f>4*(COUNTIF($B$6:$M$6,A17))</f>
        <v>0</v>
      </c>
      <c r="R6" s="11">
        <f>4*(COUNTIF($B$6:$M$6,A18))</f>
        <v>0</v>
      </c>
      <c r="S6" s="11">
        <f>4*(COUNTIF($B$6:$M$6,A19))</f>
        <v>0</v>
      </c>
      <c r="T6" s="11">
        <f>4*(COUNTIF($B$6:$M$6,A20))</f>
        <v>0</v>
      </c>
      <c r="U6" s="11">
        <f>4*(COUNTIF($B$6:$M$6,A21))</f>
        <v>0</v>
      </c>
      <c r="V6" s="11">
        <f>4*(COUNTIF($B$6:$M$6,A22))</f>
        <v>0</v>
      </c>
      <c r="W6" s="11">
        <f>4*(COUNTIF($B$6:$M$6,A23))</f>
        <v>0</v>
      </c>
      <c r="X6" s="11">
        <f>4*(COUNTIF($B$6:$M$6,A24))</f>
        <v>0</v>
      </c>
      <c r="Y6" s="11">
        <f>4*(COUNTIF($B$6:$M$6,A25))</f>
        <v>0</v>
      </c>
      <c r="Z6" s="11">
        <f>4*(COUNTIF($B$6:$M$6,A26))</f>
        <v>0</v>
      </c>
      <c r="AA6" s="11">
        <f>4*(COUNTIF($B$6:$M$6,A27))</f>
        <v>0</v>
      </c>
      <c r="AB6" s="11">
        <f>4*(COUNTIF($B$6:$M$6,A28))</f>
        <v>0</v>
      </c>
      <c r="AC6" s="11">
        <f>4*(COUNTIF($B$6:$M$6,A29))</f>
        <v>0</v>
      </c>
      <c r="AD6" s="11">
        <f>4*(COUNTIF($B$6:$M$6,A30))</f>
        <v>0</v>
      </c>
      <c r="AE6" s="11">
        <f>4*(COUNTIF($B$6:$M$6,A31))</f>
        <v>0</v>
      </c>
      <c r="AF6" s="11">
        <f>4*(COUNTIF($B$6:$M$6,A32))</f>
        <v>0</v>
      </c>
      <c r="AG6" s="11">
        <f>4*(COUNTIF(B6:M6,"0")+COUNTIF(B6:M6,"#N/A"))</f>
        <v>48</v>
      </c>
    </row>
    <row r="7" spans="1:33" ht="9.75">
      <c r="A7" s="2">
        <v>6</v>
      </c>
      <c r="B7" s="2">
        <f>IF('U15G Track'!E37=0,0,'U15G Track'!D37)</f>
        <v>0</v>
      </c>
      <c r="C7" s="2">
        <f>IF('U15G Track'!E76=0,0,'U15G Track'!D76)</f>
        <v>0</v>
      </c>
      <c r="D7" s="2">
        <f>IF('U15G Track'!E110=0,0,'U15G Track'!D110)</f>
        <v>0</v>
      </c>
      <c r="E7" s="2">
        <f>IF('U15G Track'!E121=0,0,'U15G Track'!D121)</f>
        <v>0</v>
      </c>
      <c r="F7" s="2">
        <f>IF('U15G Track'!E169=0,0,'U15G Track'!D169)</f>
        <v>0</v>
      </c>
      <c r="G7" s="2">
        <f>IF('U15G Field'!E9=0,0,'U15G Field'!D9)</f>
        <v>0</v>
      </c>
      <c r="H7" s="2">
        <f>IF('U15G Field'!E29=0,0,'U15G Field'!D29)</f>
        <v>0</v>
      </c>
      <c r="I7" s="2">
        <f>IF('U15G Field'!E49=0,0,'U15G Field'!D49)</f>
        <v>0</v>
      </c>
      <c r="J7" s="2">
        <f>IF('U15G Field'!E69=0,0,'U15G Field'!D69)</f>
        <v>0</v>
      </c>
      <c r="K7" s="2">
        <f>IF('U15G Field'!E89=0,0,'U15G Field'!D89)</f>
        <v>0</v>
      </c>
      <c r="L7" s="2">
        <f>IF('U15G Field'!E109=0,0,'U15G Field'!D109)</f>
        <v>0</v>
      </c>
      <c r="M7" s="2">
        <f>IF('U15G Field'!E129=0,0,'U15G Field'!D129)</f>
        <v>0</v>
      </c>
      <c r="N7" s="11">
        <f>3*(COUNTIF($B$7:$M$7,A14))</f>
        <v>0</v>
      </c>
      <c r="O7" s="11">
        <f>3*(COUNTIF($B$7:$M$7,A15))</f>
        <v>0</v>
      </c>
      <c r="P7" s="11">
        <f>3*(COUNTIF($B$7:$M$7,A16))</f>
        <v>0</v>
      </c>
      <c r="Q7" s="11">
        <f>3*(COUNTIF($B$7:$M$7,A17))</f>
        <v>0</v>
      </c>
      <c r="R7" s="11">
        <f>3*(COUNTIF($B$7:$M$7,A18))</f>
        <v>0</v>
      </c>
      <c r="S7" s="11">
        <f>3*(COUNTIF($B$7:$M$7,A19))</f>
        <v>0</v>
      </c>
      <c r="T7" s="11">
        <f>3*(COUNTIF($B$7:$M$7,A20))</f>
        <v>0</v>
      </c>
      <c r="U7" s="11">
        <f>3*(COUNTIF($B$7:$M$7,A21))</f>
        <v>0</v>
      </c>
      <c r="V7" s="11">
        <f>3*(COUNTIF($B$7:$M$7,A22))</f>
        <v>0</v>
      </c>
      <c r="W7" s="11">
        <f>3*(COUNTIF($B$7:$M$7,A23))</f>
        <v>0</v>
      </c>
      <c r="X7" s="11">
        <f>3*(COUNTIF($B$7:$M$7,A24))</f>
        <v>0</v>
      </c>
      <c r="Y7" s="11">
        <f>3*(COUNTIF($B$7:$M$7,A25))</f>
        <v>0</v>
      </c>
      <c r="Z7" s="11">
        <f>3*(COUNTIF($B$7:$M$7,A26))</f>
        <v>0</v>
      </c>
      <c r="AA7" s="11">
        <f>3*(COUNTIF($B$7:$M$7,A27))</f>
        <v>0</v>
      </c>
      <c r="AB7" s="11">
        <f>3*(COUNTIF($B$7:$M$7,A28))</f>
        <v>0</v>
      </c>
      <c r="AC7" s="11">
        <f>3*(COUNTIF($B$7:$M$7,A29))</f>
        <v>0</v>
      </c>
      <c r="AD7" s="11">
        <f>3*(COUNTIF($B$7:$M$7,A30))</f>
        <v>0</v>
      </c>
      <c r="AE7" s="11">
        <f>3*(COUNTIF($B$7:$M$7,A31))</f>
        <v>0</v>
      </c>
      <c r="AF7" s="11">
        <f>3*(COUNTIF($B$7:$M$7,A32))</f>
        <v>0</v>
      </c>
      <c r="AG7" s="11">
        <f>3*(COUNTIF(B7:M7,"0")+COUNTIF(B7:M7,"#N/A"))</f>
        <v>36</v>
      </c>
    </row>
    <row r="8" spans="1:33" ht="9.75">
      <c r="A8" s="2">
        <v>7</v>
      </c>
      <c r="B8" s="2">
        <f>IF('U15G Track'!E38=0,0,'U15G Track'!D38)</f>
        <v>0</v>
      </c>
      <c r="C8" s="2">
        <f>IF('U15G Track'!E77=0,0,'U15G Track'!D77)</f>
        <v>0</v>
      </c>
      <c r="D8" s="2">
        <f>IF('U15G Track'!E111=0,0,'U15G Track'!D111)</f>
        <v>0</v>
      </c>
      <c r="E8" s="2">
        <f>IF('U15G Track'!E122=0,0,'U15G Track'!D122)</f>
        <v>0</v>
      </c>
      <c r="F8" s="2">
        <f>IF('U15G Track'!E170=0,0,'U15G Track'!D170)</f>
        <v>0</v>
      </c>
      <c r="G8" s="2">
        <f>IF('U15G Field'!E10=0,0,'U15G Field'!D10)</f>
        <v>0</v>
      </c>
      <c r="H8" s="2">
        <f>IF('U15G Field'!E30=0,0,'U15G Field'!D30)</f>
        <v>0</v>
      </c>
      <c r="I8" s="2">
        <f>IF('U15G Field'!E50=0,0,'U15G Field'!D50)</f>
        <v>0</v>
      </c>
      <c r="J8" s="2">
        <f>IF('U15G Field'!E70=0,0,'U15G Field'!D70)</f>
        <v>0</v>
      </c>
      <c r="K8" s="2">
        <f>IF('U15G Field'!E90=0,0,'U15G Field'!D90)</f>
        <v>0</v>
      </c>
      <c r="L8" s="2">
        <f>IF('U15G Field'!E110=0,0,'U15G Field'!D110)</f>
        <v>0</v>
      </c>
      <c r="M8" s="2">
        <f>IF('U15G Field'!E130=0,0,'U15G Field'!D130)</f>
        <v>0</v>
      </c>
      <c r="N8" s="11">
        <f>2*(COUNTIF($B$8:$M$8,A14))</f>
        <v>0</v>
      </c>
      <c r="O8" s="11">
        <f>2*(COUNTIF($B$8:$M$8,A15))</f>
        <v>0</v>
      </c>
      <c r="P8" s="11">
        <f>2*(COUNTIF($B$8:$M$8,A16))</f>
        <v>0</v>
      </c>
      <c r="Q8" s="11">
        <f>2*(COUNTIF($B$8:$M$8,A17))</f>
        <v>0</v>
      </c>
      <c r="R8" s="11">
        <f>2*(COUNTIF($B$8:$M$8,A18))</f>
        <v>0</v>
      </c>
      <c r="S8" s="11">
        <f>2*(COUNTIF($B$8:$M$8,A19))</f>
        <v>0</v>
      </c>
      <c r="T8" s="11">
        <f>2*(COUNTIF($B$8:$M$8,A20))</f>
        <v>0</v>
      </c>
      <c r="U8" s="11">
        <f>2*(COUNTIF($B$8:$M$8,A21))</f>
        <v>0</v>
      </c>
      <c r="V8" s="11">
        <f>2*(COUNTIF($B$8:$M$8,A22))</f>
        <v>0</v>
      </c>
      <c r="W8" s="11">
        <f>2*(COUNTIF($B$8:$M$8,A23))</f>
        <v>0</v>
      </c>
      <c r="X8" s="11">
        <f>2*(COUNTIF($B$8:$M$8,A24))</f>
        <v>0</v>
      </c>
      <c r="Y8" s="11">
        <f>2*(COUNTIF($B$8:$M$8,A25))</f>
        <v>0</v>
      </c>
      <c r="Z8" s="11">
        <f>2*(COUNTIF($B$8:$M$8,A26))</f>
        <v>0</v>
      </c>
      <c r="AA8" s="11">
        <f>2*(COUNTIF($B$8:$M$8,A27))</f>
        <v>0</v>
      </c>
      <c r="AB8" s="11">
        <f>2*(COUNTIF($B$8:$M$8,A28))</f>
        <v>0</v>
      </c>
      <c r="AC8" s="11">
        <f>2*(COUNTIF($B$8:$M$8,A29))</f>
        <v>0</v>
      </c>
      <c r="AD8" s="11">
        <f>2*(COUNTIF($B$8:$M$8,A30))</f>
        <v>0</v>
      </c>
      <c r="AE8" s="11">
        <f>2*(COUNTIF($B$8:$M$8,A31))</f>
        <v>0</v>
      </c>
      <c r="AF8" s="11">
        <f>2*(COUNTIF($B$8:$M$8,A32))</f>
        <v>0</v>
      </c>
      <c r="AG8" s="11">
        <f>2*(COUNTIF(B8:M8,"0")+COUNTIF(B8:M8,"#N/A"))</f>
        <v>24</v>
      </c>
    </row>
    <row r="9" spans="1:33" ht="9.75">
      <c r="A9" s="2">
        <v>8</v>
      </c>
      <c r="B9" s="2">
        <f>IF('U15G Track'!E39=0,0,'U15G Track'!D39)</f>
        <v>0</v>
      </c>
      <c r="C9" s="2">
        <f>IF('U15G Track'!E78=0,0,'U15G Track'!D78)</f>
        <v>0</v>
      </c>
      <c r="D9" s="2">
        <f>IF('U15G Track'!E112=0,0,'U15G Track'!D112)</f>
        <v>0</v>
      </c>
      <c r="E9" s="2">
        <f>IF('U15G Track'!E123=0,0,'U15G Track'!D123)</f>
        <v>0</v>
      </c>
      <c r="F9" s="2">
        <f>IF('U15G Track'!E171=0,0,'U15G Track'!D171)</f>
        <v>0</v>
      </c>
      <c r="G9" s="2">
        <f>IF('U15G Field'!E11=0,0,'U15G Field'!D11)</f>
        <v>0</v>
      </c>
      <c r="H9" s="2">
        <f>IF('U15G Field'!E31=0,0,'U15G Field'!D31)</f>
        <v>0</v>
      </c>
      <c r="I9" s="2">
        <f>IF('U15G Field'!E51=0,0,'U15G Field'!D51)</f>
        <v>0</v>
      </c>
      <c r="J9" s="2">
        <f>IF('U15G Field'!E71=0,0,'U15G Field'!D71)</f>
        <v>0</v>
      </c>
      <c r="K9" s="2">
        <f>IF('U15G Field'!E91=0,0,'U15G Field'!D91)</f>
        <v>0</v>
      </c>
      <c r="L9" s="2">
        <f>IF('U15G Field'!E111=0,0,'U15G Field'!D111)</f>
        <v>0</v>
      </c>
      <c r="M9" s="2">
        <f>IF('U15G Field'!E131=0,0,'U15G Field'!D131)</f>
        <v>0</v>
      </c>
      <c r="N9" s="11">
        <f>1*(COUNTIF($B$9:$M$9,A14))</f>
        <v>0</v>
      </c>
      <c r="O9" s="11">
        <f>1*(COUNTIF($B$9:$M$9,A15))</f>
        <v>0</v>
      </c>
      <c r="P9" s="11">
        <f>1*(COUNTIF($B$9:$M$9,A16))</f>
        <v>0</v>
      </c>
      <c r="Q9" s="11">
        <f>1*(COUNTIF($B$9:$M$9,A17))</f>
        <v>0</v>
      </c>
      <c r="R9" s="11">
        <f>1*(COUNTIF($B$9:$M$9,A18))</f>
        <v>0</v>
      </c>
      <c r="S9" s="11">
        <f>1*(COUNTIF($B$9:$M$9,A19))</f>
        <v>0</v>
      </c>
      <c r="T9" s="11">
        <f>1*(COUNTIF($B$9:$M$9,A20))</f>
        <v>0</v>
      </c>
      <c r="U9" s="11">
        <f>1*(COUNTIF($B$9:$M$9,A21))</f>
        <v>0</v>
      </c>
      <c r="V9" s="11">
        <f>1*(COUNTIF($B$9:$M$9,A22))</f>
        <v>0</v>
      </c>
      <c r="W9" s="11">
        <f>1*(COUNTIF($B$9:$M$9,A23))</f>
        <v>0</v>
      </c>
      <c r="X9" s="11">
        <f>1*(COUNTIF($B$9:$M$9,A24))</f>
        <v>0</v>
      </c>
      <c r="Y9" s="11">
        <f>1*(COUNTIF($B$9:$M$9,A25))</f>
        <v>0</v>
      </c>
      <c r="Z9" s="11">
        <f>1*(COUNTIF($B$9:$M$9,A26))</f>
        <v>0</v>
      </c>
      <c r="AA9" s="11">
        <f>1*(COUNTIF($B$9:$M$9,A27))</f>
        <v>0</v>
      </c>
      <c r="AB9" s="11">
        <f>1*(COUNTIF($B$9:$M$9,A28))</f>
        <v>0</v>
      </c>
      <c r="AC9" s="11">
        <f>1*(COUNTIF($B$9:$M$9,A29))</f>
        <v>0</v>
      </c>
      <c r="AD9" s="11">
        <f>1*(COUNTIF($B$9:$M$9,A30))</f>
        <v>0</v>
      </c>
      <c r="AE9" s="11">
        <f>1*(COUNTIF($B$9:$M$9,A31))</f>
        <v>0</v>
      </c>
      <c r="AF9" s="11">
        <f>1*(COUNTIF($B$9:$M$9,A32))</f>
        <v>0</v>
      </c>
      <c r="AG9" s="11">
        <f>1*(COUNTIF(B9:M9,"0")+COUNTIF(B9:M9,"#N/A"))</f>
        <v>12</v>
      </c>
    </row>
    <row r="12" ht="9.75">
      <c r="M12" s="2" t="s">
        <v>53</v>
      </c>
    </row>
    <row r="13" spans="2:35" ht="9.75">
      <c r="B13" s="2" t="s">
        <v>133</v>
      </c>
      <c r="C13" s="2" t="s">
        <v>134</v>
      </c>
      <c r="M13" s="2" t="s">
        <v>54</v>
      </c>
      <c r="AH13" s="2" t="s">
        <v>66</v>
      </c>
      <c r="AI13" s="2" t="s">
        <v>70</v>
      </c>
    </row>
    <row r="14" spans="1:35" ht="9.75">
      <c r="A14" s="8" t="s">
        <v>17</v>
      </c>
      <c r="B14" s="7">
        <f>N14</f>
        <v>0</v>
      </c>
      <c r="C14" s="2">
        <f>RANK(B14,$B$14:$B$32)</f>
        <v>1</v>
      </c>
      <c r="M14" s="2" t="s">
        <v>55</v>
      </c>
      <c r="N14" s="2">
        <f>SUM(N2:N13)</f>
        <v>0</v>
      </c>
      <c r="O14" s="2">
        <f aca="true" t="shared" si="0" ref="O14:AG14">SUM(O2:O13)</f>
        <v>0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">
        <f t="shared" si="0"/>
        <v>0</v>
      </c>
      <c r="AF14" s="2">
        <f t="shared" si="0"/>
        <v>0</v>
      </c>
      <c r="AG14" s="2">
        <f t="shared" si="0"/>
        <v>432</v>
      </c>
      <c r="AH14" s="2">
        <f>SUM(N14:AG14)</f>
        <v>432</v>
      </c>
      <c r="AI14" s="2">
        <v>432</v>
      </c>
    </row>
    <row r="15" spans="1:3" ht="9.75">
      <c r="A15" s="2" t="s">
        <v>18</v>
      </c>
      <c r="B15" s="7">
        <f>O14</f>
        <v>0</v>
      </c>
      <c r="C15" s="2">
        <f aca="true" t="shared" si="1" ref="C15:C32">RANK(B15,$B$14:$B$32)</f>
        <v>1</v>
      </c>
    </row>
    <row r="16" spans="1:3" ht="9.75">
      <c r="A16" s="2" t="s">
        <v>19</v>
      </c>
      <c r="B16" s="7">
        <f>P14</f>
        <v>0</v>
      </c>
      <c r="C16" s="2">
        <f t="shared" si="1"/>
        <v>1</v>
      </c>
    </row>
    <row r="17" spans="1:3" ht="9.75">
      <c r="A17" s="2" t="s">
        <v>20</v>
      </c>
      <c r="B17" s="7">
        <f>Q14</f>
        <v>0</v>
      </c>
      <c r="C17" s="2">
        <f t="shared" si="1"/>
        <v>1</v>
      </c>
    </row>
    <row r="18" spans="1:3" ht="9.75">
      <c r="A18" s="2" t="s">
        <v>21</v>
      </c>
      <c r="B18" s="7">
        <f>R14</f>
        <v>0</v>
      </c>
      <c r="C18" s="2">
        <f t="shared" si="1"/>
        <v>1</v>
      </c>
    </row>
    <row r="19" spans="1:3" ht="9.75">
      <c r="A19" s="2" t="s">
        <v>22</v>
      </c>
      <c r="B19" s="7">
        <f>S14</f>
        <v>0</v>
      </c>
      <c r="C19" s="2">
        <f t="shared" si="1"/>
        <v>1</v>
      </c>
    </row>
    <row r="20" spans="1:3" ht="9.75">
      <c r="A20" s="2" t="s">
        <v>23</v>
      </c>
      <c r="B20" s="7">
        <f>T14</f>
        <v>0</v>
      </c>
      <c r="C20" s="2">
        <f t="shared" si="1"/>
        <v>1</v>
      </c>
    </row>
    <row r="21" spans="1:3" ht="9.75">
      <c r="A21" s="2" t="s">
        <v>24</v>
      </c>
      <c r="B21" s="7">
        <f>U14</f>
        <v>0</v>
      </c>
      <c r="C21" s="2">
        <f t="shared" si="1"/>
        <v>1</v>
      </c>
    </row>
    <row r="22" spans="1:3" ht="9.75">
      <c r="A22" s="2" t="s">
        <v>71</v>
      </c>
      <c r="B22" s="7">
        <f>V14</f>
        <v>0</v>
      </c>
      <c r="C22" s="2">
        <f t="shared" si="1"/>
        <v>1</v>
      </c>
    </row>
    <row r="23" spans="1:3" ht="9.75">
      <c r="A23" s="2" t="s">
        <v>25</v>
      </c>
      <c r="B23" s="7">
        <f>W14</f>
        <v>0</v>
      </c>
      <c r="C23" s="2">
        <f t="shared" si="1"/>
        <v>1</v>
      </c>
    </row>
    <row r="24" spans="1:3" ht="9.75">
      <c r="A24" s="2" t="s">
        <v>26</v>
      </c>
      <c r="B24" s="7">
        <f>X14</f>
        <v>0</v>
      </c>
      <c r="C24" s="2">
        <f t="shared" si="1"/>
        <v>1</v>
      </c>
    </row>
    <row r="25" spans="1:3" ht="9.75">
      <c r="A25" s="2" t="s">
        <v>72</v>
      </c>
      <c r="B25" s="7">
        <f>Y14</f>
        <v>0</v>
      </c>
      <c r="C25" s="2">
        <f t="shared" si="1"/>
        <v>1</v>
      </c>
    </row>
    <row r="26" spans="1:3" ht="9.75">
      <c r="A26" s="2" t="s">
        <v>27</v>
      </c>
      <c r="B26" s="7">
        <f>Z14</f>
        <v>0</v>
      </c>
      <c r="C26" s="2">
        <f t="shared" si="1"/>
        <v>1</v>
      </c>
    </row>
    <row r="27" spans="1:3" ht="9.75">
      <c r="A27" s="2" t="s">
        <v>73</v>
      </c>
      <c r="B27" s="7">
        <f>AA14</f>
        <v>0</v>
      </c>
      <c r="C27" s="2">
        <f t="shared" si="1"/>
        <v>1</v>
      </c>
    </row>
    <row r="28" spans="1:3" ht="9.75">
      <c r="A28" s="2" t="s">
        <v>28</v>
      </c>
      <c r="B28" s="7">
        <f>AB14</f>
        <v>0</v>
      </c>
      <c r="C28" s="2">
        <f t="shared" si="1"/>
        <v>1</v>
      </c>
    </row>
    <row r="29" spans="1:3" ht="9.75">
      <c r="A29" s="2" t="s">
        <v>29</v>
      </c>
      <c r="B29" s="7">
        <f>AC14</f>
        <v>0</v>
      </c>
      <c r="C29" s="2">
        <f t="shared" si="1"/>
        <v>1</v>
      </c>
    </row>
    <row r="30" spans="1:3" ht="9.75">
      <c r="A30" s="2" t="s">
        <v>30</v>
      </c>
      <c r="B30" s="7">
        <f>AD14</f>
        <v>0</v>
      </c>
      <c r="C30" s="2">
        <f t="shared" si="1"/>
        <v>1</v>
      </c>
    </row>
    <row r="31" spans="1:3" ht="9.75">
      <c r="A31" s="2" t="s">
        <v>31</v>
      </c>
      <c r="B31" s="7">
        <f>AE14</f>
        <v>0</v>
      </c>
      <c r="C31" s="2">
        <f t="shared" si="1"/>
        <v>1</v>
      </c>
    </row>
    <row r="32" spans="1:3" ht="9.75">
      <c r="A32" s="2" t="s">
        <v>32</v>
      </c>
      <c r="B32" s="7">
        <f>AF14</f>
        <v>0</v>
      </c>
      <c r="C32" s="2">
        <f t="shared" si="1"/>
        <v>1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workbookViewId="0" topLeftCell="A1">
      <selection activeCell="C2" sqref="C2:D20"/>
    </sheetView>
  </sheetViews>
  <sheetFormatPr defaultColWidth="8.8515625" defaultRowHeight="12.75"/>
  <cols>
    <col min="1" max="1" width="9.140625" style="48" customWidth="1"/>
    <col min="2" max="2" width="9.140625" style="1" customWidth="1"/>
    <col min="3" max="3" width="18.140625" style="48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421875" style="0" customWidth="1"/>
    <col min="12" max="17" width="18.28125" style="0" customWidth="1"/>
    <col min="18" max="18" width="18.421875" style="0" customWidth="1"/>
    <col min="19" max="19" width="18.140625" style="0" customWidth="1"/>
    <col min="20" max="21" width="18.28125" style="0" customWidth="1"/>
  </cols>
  <sheetData>
    <row r="1" spans="1:21" s="1" customFormat="1" ht="12">
      <c r="A1" s="46"/>
      <c r="B1" s="1" t="s">
        <v>135</v>
      </c>
      <c r="C1" s="47" t="s">
        <v>34</v>
      </c>
      <c r="D1" s="37" t="s">
        <v>35</v>
      </c>
      <c r="E1" s="37" t="s">
        <v>36</v>
      </c>
      <c r="F1" s="37" t="s">
        <v>37</v>
      </c>
      <c r="G1" s="37" t="s">
        <v>46</v>
      </c>
      <c r="H1" s="38" t="s">
        <v>43</v>
      </c>
      <c r="I1" s="37" t="s">
        <v>44</v>
      </c>
      <c r="J1" s="37" t="s">
        <v>42</v>
      </c>
      <c r="K1" s="37" t="s">
        <v>49</v>
      </c>
      <c r="L1" s="37" t="s">
        <v>50</v>
      </c>
      <c r="M1" s="37" t="s">
        <v>51</v>
      </c>
      <c r="N1" s="37" t="s">
        <v>52</v>
      </c>
      <c r="O1" s="37"/>
      <c r="P1" s="37"/>
      <c r="Q1" s="3"/>
      <c r="R1" s="37"/>
      <c r="S1" s="37"/>
      <c r="T1" s="37"/>
      <c r="U1" s="3"/>
    </row>
    <row r="2" spans="1:4" ht="12">
      <c r="A2" s="45">
        <v>1</v>
      </c>
      <c r="B2" s="39" t="s">
        <v>17</v>
      </c>
      <c r="C2" s="43" t="s">
        <v>103</v>
      </c>
      <c r="D2" s="43" t="s">
        <v>116</v>
      </c>
    </row>
    <row r="3" spans="1:4" ht="12">
      <c r="A3" s="45">
        <v>2</v>
      </c>
      <c r="B3" s="3" t="s">
        <v>18</v>
      </c>
      <c r="C3" s="43" t="s">
        <v>104</v>
      </c>
      <c r="D3" s="43" t="s">
        <v>117</v>
      </c>
    </row>
    <row r="4" spans="1:4" ht="12">
      <c r="A4" s="45">
        <v>3</v>
      </c>
      <c r="B4" s="3" t="s">
        <v>19</v>
      </c>
      <c r="C4" s="43" t="s">
        <v>105</v>
      </c>
      <c r="D4" s="43" t="s">
        <v>105</v>
      </c>
    </row>
    <row r="5" spans="1:4" ht="12">
      <c r="A5" s="45">
        <v>4</v>
      </c>
      <c r="B5" s="3" t="s">
        <v>20</v>
      </c>
      <c r="C5" s="43" t="s">
        <v>106</v>
      </c>
      <c r="D5" s="43" t="s">
        <v>106</v>
      </c>
    </row>
    <row r="6" spans="1:4" ht="12">
      <c r="A6" s="45">
        <v>5</v>
      </c>
      <c r="B6" s="3" t="s">
        <v>21</v>
      </c>
      <c r="C6" s="43"/>
      <c r="D6" s="43"/>
    </row>
    <row r="7" spans="1:4" ht="12">
      <c r="A7" s="45">
        <v>6</v>
      </c>
      <c r="B7" s="3" t="s">
        <v>22</v>
      </c>
      <c r="C7" s="43"/>
      <c r="D7" s="43"/>
    </row>
    <row r="8" spans="1:4" ht="12">
      <c r="A8" s="45">
        <v>7</v>
      </c>
      <c r="B8" s="3" t="s">
        <v>23</v>
      </c>
      <c r="C8" s="43" t="s">
        <v>107</v>
      </c>
      <c r="D8" s="43" t="s">
        <v>107</v>
      </c>
    </row>
    <row r="9" spans="1:4" ht="12">
      <c r="A9" s="45">
        <v>8</v>
      </c>
      <c r="B9" s="3" t="s">
        <v>24</v>
      </c>
      <c r="C9" s="43" t="s">
        <v>108</v>
      </c>
      <c r="D9" s="43" t="s">
        <v>118</v>
      </c>
    </row>
    <row r="10" spans="1:4" ht="12">
      <c r="A10" s="45">
        <v>9</v>
      </c>
      <c r="B10" s="3" t="s">
        <v>71</v>
      </c>
      <c r="C10" s="43"/>
      <c r="D10" s="43" t="s">
        <v>119</v>
      </c>
    </row>
    <row r="11" spans="1:4" ht="12">
      <c r="A11" s="45">
        <v>10</v>
      </c>
      <c r="B11" s="3" t="s">
        <v>25</v>
      </c>
      <c r="C11" s="43" t="s">
        <v>109</v>
      </c>
      <c r="D11" s="43" t="s">
        <v>120</v>
      </c>
    </row>
    <row r="12" spans="1:4" ht="12">
      <c r="A12" s="45">
        <v>11</v>
      </c>
      <c r="B12" s="3" t="s">
        <v>26</v>
      </c>
      <c r="C12" s="43" t="s">
        <v>110</v>
      </c>
      <c r="D12" s="43" t="s">
        <v>121</v>
      </c>
    </row>
    <row r="13" spans="1:4" ht="12">
      <c r="A13" s="45">
        <v>12</v>
      </c>
      <c r="B13" s="3" t="s">
        <v>72</v>
      </c>
      <c r="C13" s="43" t="s">
        <v>111</v>
      </c>
      <c r="D13" s="43" t="s">
        <v>137</v>
      </c>
    </row>
    <row r="14" spans="1:4" ht="12">
      <c r="A14" s="45">
        <v>13</v>
      </c>
      <c r="B14" s="3" t="s">
        <v>27</v>
      </c>
      <c r="C14" s="43"/>
      <c r="D14" s="43"/>
    </row>
    <row r="15" spans="1:4" ht="12">
      <c r="A15" s="45">
        <v>14</v>
      </c>
      <c r="B15" s="3" t="s">
        <v>73</v>
      </c>
      <c r="C15" s="43" t="s">
        <v>112</v>
      </c>
      <c r="D15" s="43" t="s">
        <v>122</v>
      </c>
    </row>
    <row r="16" spans="1:4" ht="12">
      <c r="A16" s="45">
        <v>15</v>
      </c>
      <c r="B16" s="3" t="s">
        <v>28</v>
      </c>
      <c r="C16" s="43"/>
      <c r="D16" s="43"/>
    </row>
    <row r="17" spans="1:4" ht="12">
      <c r="A17" s="45">
        <v>16</v>
      </c>
      <c r="B17" s="3" t="s">
        <v>29</v>
      </c>
      <c r="C17" s="43" t="s">
        <v>113</v>
      </c>
      <c r="D17" s="43" t="s">
        <v>123</v>
      </c>
    </row>
    <row r="18" spans="1:4" ht="12">
      <c r="A18" s="45">
        <v>17</v>
      </c>
      <c r="B18" s="3" t="s">
        <v>30</v>
      </c>
      <c r="C18" s="43" t="s">
        <v>114</v>
      </c>
      <c r="D18" s="43"/>
    </row>
    <row r="19" spans="1:4" ht="12">
      <c r="A19" s="45">
        <v>18</v>
      </c>
      <c r="B19" s="3" t="s">
        <v>31</v>
      </c>
      <c r="C19" s="43" t="s">
        <v>115</v>
      </c>
      <c r="D19" s="43" t="s">
        <v>124</v>
      </c>
    </row>
    <row r="20" spans="1:4" ht="12">
      <c r="A20" s="45">
        <v>19</v>
      </c>
      <c r="B20" s="3" t="s">
        <v>32</v>
      </c>
      <c r="D20" s="4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50"/>
  <sheetViews>
    <sheetView tabSelected="1" workbookViewId="0" topLeftCell="A208">
      <selection activeCell="A157" sqref="A157:E157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2.28125" style="50" customWidth="1"/>
    <col min="12" max="12" width="9.4218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172</v>
      </c>
      <c r="B1" s="56"/>
    </row>
    <row r="2" spans="1:5" ht="12">
      <c r="A2" s="22" t="s">
        <v>69</v>
      </c>
      <c r="B2" s="22"/>
      <c r="C2" s="27" t="s">
        <v>74</v>
      </c>
      <c r="D2" s="27" t="s">
        <v>75</v>
      </c>
      <c r="E2" s="14" t="s">
        <v>76</v>
      </c>
    </row>
    <row r="3" spans="1:4" ht="12">
      <c r="A3" s="56" t="s">
        <v>0</v>
      </c>
      <c r="B3" s="56"/>
      <c r="D3" s="34" t="s">
        <v>144</v>
      </c>
    </row>
    <row r="4" spans="1:13" ht="12">
      <c r="A4" s="57" t="s">
        <v>1</v>
      </c>
      <c r="B4" s="57"/>
      <c r="C4" s="12" t="s">
        <v>2</v>
      </c>
      <c r="D4" s="12" t="s">
        <v>812</v>
      </c>
      <c r="F4" s="27" t="s">
        <v>3</v>
      </c>
      <c r="M4" s="26"/>
    </row>
    <row r="5" spans="1:12" ht="12">
      <c r="A5" s="22">
        <v>1</v>
      </c>
      <c r="B5" s="22">
        <v>7</v>
      </c>
      <c r="C5" s="40" t="str">
        <f aca="true" t="shared" si="0" ref="C5:C12">VLOOKUP($B5,$J$5:$L$23,2,FALSE)</f>
        <v>Finette Agyapong</v>
      </c>
      <c r="D5" s="40" t="str">
        <f aca="true" t="shared" si="1" ref="D5:D12">VLOOKUP($B5,$J$5:$L$23,3,FALSE)</f>
        <v>Essex</v>
      </c>
      <c r="E5" s="12" t="s">
        <v>813</v>
      </c>
      <c r="F5" s="28" t="s">
        <v>792</v>
      </c>
      <c r="J5">
        <v>1</v>
      </c>
      <c r="K5" s="75" t="s">
        <v>767</v>
      </c>
      <c r="L5" s="55" t="s">
        <v>17</v>
      </c>
    </row>
    <row r="6" spans="1:12" ht="12">
      <c r="A6" s="22">
        <v>2</v>
      </c>
      <c r="B6" s="22">
        <v>11</v>
      </c>
      <c r="C6" s="40" t="str">
        <f t="shared" si="0"/>
        <v>Tayla Brade</v>
      </c>
      <c r="D6" s="40" t="str">
        <f t="shared" si="1"/>
        <v>Middx</v>
      </c>
      <c r="E6" s="12" t="s">
        <v>814</v>
      </c>
      <c r="F6" s="28" t="s">
        <v>793</v>
      </c>
      <c r="J6">
        <v>2</v>
      </c>
      <c r="K6" t="s">
        <v>189</v>
      </c>
      <c r="L6" s="55" t="s">
        <v>18</v>
      </c>
    </row>
    <row r="7" spans="1:12" ht="12">
      <c r="A7" s="22">
        <v>3</v>
      </c>
      <c r="B7" s="22">
        <v>16</v>
      </c>
      <c r="C7" s="40" t="str">
        <f t="shared" si="0"/>
        <v>Anna Short</v>
      </c>
      <c r="D7" s="40" t="str">
        <f t="shared" si="1"/>
        <v>Sussex</v>
      </c>
      <c r="E7" s="12" t="s">
        <v>815</v>
      </c>
      <c r="F7" s="28" t="s">
        <v>794</v>
      </c>
      <c r="J7">
        <v>3</v>
      </c>
      <c r="K7" t="s">
        <v>190</v>
      </c>
      <c r="L7" s="55" t="s">
        <v>19</v>
      </c>
    </row>
    <row r="8" spans="1:12" ht="12">
      <c r="A8" s="22">
        <v>4</v>
      </c>
      <c r="B8" s="22">
        <v>10</v>
      </c>
      <c r="C8" s="40" t="str">
        <f t="shared" si="0"/>
        <v>Darcey Kuypers</v>
      </c>
      <c r="D8" s="40" t="str">
        <f t="shared" si="1"/>
        <v>Kent</v>
      </c>
      <c r="E8" s="12" t="s">
        <v>816</v>
      </c>
      <c r="F8" s="28" t="s">
        <v>794</v>
      </c>
      <c r="J8">
        <v>4</v>
      </c>
      <c r="K8" t="s">
        <v>717</v>
      </c>
      <c r="L8" s="55" t="s">
        <v>20</v>
      </c>
    </row>
    <row r="9" spans="1:12" ht="12">
      <c r="A9" s="22">
        <v>5</v>
      </c>
      <c r="B9" s="22">
        <v>1</v>
      </c>
      <c r="C9" s="40" t="str">
        <f t="shared" si="0"/>
        <v>Eavion Richardson</v>
      </c>
      <c r="D9" s="40" t="str">
        <f t="shared" si="1"/>
        <v>Beds</v>
      </c>
      <c r="E9" s="12" t="s">
        <v>817</v>
      </c>
      <c r="F9" s="28" t="s">
        <v>794</v>
      </c>
      <c r="J9">
        <v>5</v>
      </c>
      <c r="K9" t="s">
        <v>191</v>
      </c>
      <c r="L9" s="55" t="s">
        <v>21</v>
      </c>
    </row>
    <row r="10" spans="1:12" ht="12">
      <c r="A10" s="22">
        <v>6</v>
      </c>
      <c r="B10" s="22">
        <v>5</v>
      </c>
      <c r="C10" s="40" t="str">
        <f t="shared" si="0"/>
        <v>Hannah Marshall</v>
      </c>
      <c r="D10" s="40" t="str">
        <f t="shared" si="1"/>
        <v>Cornwall</v>
      </c>
      <c r="E10" s="12" t="s">
        <v>818</v>
      </c>
      <c r="J10">
        <v>6</v>
      </c>
      <c r="K10" t="s">
        <v>192</v>
      </c>
      <c r="L10" s="55" t="s">
        <v>150</v>
      </c>
    </row>
    <row r="11" spans="1:12" ht="12">
      <c r="A11" s="22">
        <v>7</v>
      </c>
      <c r="B11" s="22">
        <v>12</v>
      </c>
      <c r="C11" s="40" t="str">
        <f t="shared" si="0"/>
        <v>Katie Pursehouse</v>
      </c>
      <c r="D11" s="40" t="str">
        <f t="shared" si="1"/>
        <v>Norfolk</v>
      </c>
      <c r="E11" s="12" t="s">
        <v>819</v>
      </c>
      <c r="J11">
        <v>7</v>
      </c>
      <c r="K11" t="s">
        <v>193</v>
      </c>
      <c r="L11" s="55" t="s">
        <v>24</v>
      </c>
    </row>
    <row r="12" spans="1:12" ht="12">
      <c r="A12" s="22">
        <v>8</v>
      </c>
      <c r="B12" s="22"/>
      <c r="C12" s="40" t="e">
        <f t="shared" si="0"/>
        <v>#N/A</v>
      </c>
      <c r="D12" s="40" t="e">
        <f t="shared" si="1"/>
        <v>#N/A</v>
      </c>
      <c r="J12">
        <v>8</v>
      </c>
      <c r="K12" t="s">
        <v>194</v>
      </c>
      <c r="L12" s="55" t="s">
        <v>71</v>
      </c>
    </row>
    <row r="13" spans="1:12" ht="12">
      <c r="A13" s="57" t="s">
        <v>4</v>
      </c>
      <c r="B13" s="57"/>
      <c r="C13" s="78" t="s">
        <v>2</v>
      </c>
      <c r="D13" s="40">
        <v>0</v>
      </c>
      <c r="F13" s="27" t="s">
        <v>3</v>
      </c>
      <c r="J13">
        <v>9</v>
      </c>
      <c r="K13" t="s">
        <v>195</v>
      </c>
      <c r="L13" s="55" t="s">
        <v>25</v>
      </c>
    </row>
    <row r="14" spans="1:12" ht="12">
      <c r="A14" s="22">
        <v>1</v>
      </c>
      <c r="B14" s="22">
        <v>2</v>
      </c>
      <c r="C14" s="40" t="str">
        <f aca="true" t="shared" si="2" ref="C14:C21">VLOOKUP($B14,$J$5:$L$23,2,FALSE)</f>
        <v>Lukesha Morris</v>
      </c>
      <c r="D14" s="40" t="str">
        <f aca="true" t="shared" si="3" ref="D14:D21">VLOOKUP($B14,$J$5:$L$23,3,FALSE)</f>
        <v>Berks</v>
      </c>
      <c r="E14" s="12" t="s">
        <v>820</v>
      </c>
      <c r="F14" s="28" t="s">
        <v>793</v>
      </c>
      <c r="J14">
        <v>10</v>
      </c>
      <c r="K14" t="s">
        <v>745</v>
      </c>
      <c r="L14" s="55" t="s">
        <v>26</v>
      </c>
    </row>
    <row r="15" spans="1:12" ht="12">
      <c r="A15" s="22">
        <v>2</v>
      </c>
      <c r="B15" s="22">
        <v>9</v>
      </c>
      <c r="C15" s="40" t="str">
        <f t="shared" si="2"/>
        <v>Page Fairclough</v>
      </c>
      <c r="D15" s="40" t="str">
        <f t="shared" si="3"/>
        <v>Herts</v>
      </c>
      <c r="E15" s="12" t="s">
        <v>821</v>
      </c>
      <c r="F15" s="28" t="s">
        <v>793</v>
      </c>
      <c r="J15">
        <v>11</v>
      </c>
      <c r="K15" t="s">
        <v>196</v>
      </c>
      <c r="L15" s="55" t="s">
        <v>72</v>
      </c>
    </row>
    <row r="16" spans="1:12" ht="12">
      <c r="A16" s="22">
        <v>3</v>
      </c>
      <c r="B16" s="22">
        <v>8</v>
      </c>
      <c r="C16" s="40" t="str">
        <f t="shared" si="2"/>
        <v>Amy Teal</v>
      </c>
      <c r="D16" s="40" t="str">
        <f t="shared" si="3"/>
        <v>Hants</v>
      </c>
      <c r="E16" s="12" t="s">
        <v>822</v>
      </c>
      <c r="F16" s="28" t="s">
        <v>794</v>
      </c>
      <c r="J16">
        <v>12</v>
      </c>
      <c r="K16" t="s">
        <v>284</v>
      </c>
      <c r="L16" s="55" t="s">
        <v>27</v>
      </c>
    </row>
    <row r="17" spans="1:12" ht="12">
      <c r="A17" s="22">
        <v>4</v>
      </c>
      <c r="B17" s="22">
        <v>14</v>
      </c>
      <c r="C17" s="40" t="str">
        <f t="shared" si="2"/>
        <v>Lauren Gibbs</v>
      </c>
      <c r="D17" s="40" t="str">
        <f t="shared" si="3"/>
        <v>Suffolk</v>
      </c>
      <c r="E17" s="12" t="s">
        <v>823</v>
      </c>
      <c r="J17">
        <v>13</v>
      </c>
      <c r="K17" t="s">
        <v>197</v>
      </c>
      <c r="L17" s="55" t="s">
        <v>73</v>
      </c>
    </row>
    <row r="18" spans="1:12" ht="12">
      <c r="A18" s="22">
        <v>5</v>
      </c>
      <c r="B18" s="22">
        <v>15</v>
      </c>
      <c r="C18" s="40" t="str">
        <f t="shared" si="2"/>
        <v>Taiye Musa</v>
      </c>
      <c r="D18" s="40" t="str">
        <f t="shared" si="3"/>
        <v>Surrey</v>
      </c>
      <c r="E18" s="12" t="s">
        <v>824</v>
      </c>
      <c r="J18">
        <v>14</v>
      </c>
      <c r="K18" t="s">
        <v>198</v>
      </c>
      <c r="L18" s="55" t="s">
        <v>29</v>
      </c>
    </row>
    <row r="19" spans="1:12" ht="12">
      <c r="A19" s="22">
        <v>6</v>
      </c>
      <c r="B19" s="22">
        <v>4</v>
      </c>
      <c r="C19" s="40" t="str">
        <f t="shared" si="2"/>
        <v>Ella De Lucis</v>
      </c>
      <c r="D19" s="40" t="str">
        <f t="shared" si="3"/>
        <v>Cambs</v>
      </c>
      <c r="E19" s="12" t="s">
        <v>825</v>
      </c>
      <c r="J19">
        <v>15</v>
      </c>
      <c r="K19" t="s">
        <v>199</v>
      </c>
      <c r="L19" s="55" t="s">
        <v>30</v>
      </c>
    </row>
    <row r="20" spans="1:12" ht="12">
      <c r="A20" s="22">
        <v>7</v>
      </c>
      <c r="B20" s="22"/>
      <c r="C20" s="40" t="e">
        <f t="shared" si="2"/>
        <v>#N/A</v>
      </c>
      <c r="D20" s="40" t="e">
        <f t="shared" si="3"/>
        <v>#N/A</v>
      </c>
      <c r="J20">
        <v>16</v>
      </c>
      <c r="K20" t="s">
        <v>200</v>
      </c>
      <c r="L20" s="55" t="s">
        <v>31</v>
      </c>
    </row>
    <row r="21" spans="1:12" ht="12">
      <c r="A21" s="22">
        <v>8</v>
      </c>
      <c r="B21" s="22"/>
      <c r="C21" s="40" t="e">
        <f t="shared" si="2"/>
        <v>#N/A</v>
      </c>
      <c r="D21" s="40" t="e">
        <f t="shared" si="3"/>
        <v>#N/A</v>
      </c>
      <c r="J21" s="55"/>
      <c r="K21" s="55"/>
      <c r="L21" s="55"/>
    </row>
    <row r="22" spans="1:12" ht="12">
      <c r="A22" s="57" t="s">
        <v>5</v>
      </c>
      <c r="B22" s="57"/>
      <c r="C22" s="41" t="s">
        <v>2</v>
      </c>
      <c r="D22" s="40"/>
      <c r="F22" s="27" t="s">
        <v>3</v>
      </c>
      <c r="K22" s="49"/>
      <c r="L22" s="51"/>
    </row>
    <row r="23" spans="1:12" ht="12">
      <c r="A23" s="22">
        <v>1</v>
      </c>
      <c r="B23" s="22"/>
      <c r="C23" s="40" t="e">
        <f aca="true" t="shared" si="4" ref="C23:C30">VLOOKUP($B23,$J$5:$L$23,2,FALSE)</f>
        <v>#N/A</v>
      </c>
      <c r="D23" s="40" t="e">
        <f aca="true" t="shared" si="5" ref="D23:D30">VLOOKUP($B23,$J$5:$L$23,3,FALSE)</f>
        <v>#N/A</v>
      </c>
      <c r="K23" s="51"/>
      <c r="L23" s="51"/>
    </row>
    <row r="24" spans="1:12" ht="12">
      <c r="A24" s="22">
        <v>2</v>
      </c>
      <c r="B24" s="22"/>
      <c r="C24" s="40" t="e">
        <f t="shared" si="4"/>
        <v>#N/A</v>
      </c>
      <c r="D24" s="40" t="e">
        <f t="shared" si="5"/>
        <v>#N/A</v>
      </c>
      <c r="K24" s="51"/>
      <c r="L24" s="51"/>
    </row>
    <row r="25" spans="1:11" ht="12">
      <c r="A25" s="22">
        <v>3</v>
      </c>
      <c r="B25" s="22"/>
      <c r="C25" s="40" t="e">
        <f t="shared" si="4"/>
        <v>#N/A</v>
      </c>
      <c r="D25" s="40" t="e">
        <f t="shared" si="5"/>
        <v>#N/A</v>
      </c>
      <c r="K25" s="52"/>
    </row>
    <row r="26" spans="1:4" ht="12">
      <c r="A26" s="22">
        <v>4</v>
      </c>
      <c r="B26" s="22"/>
      <c r="C26" s="40" t="e">
        <f t="shared" si="4"/>
        <v>#N/A</v>
      </c>
      <c r="D26" s="40" t="e">
        <f t="shared" si="5"/>
        <v>#N/A</v>
      </c>
    </row>
    <row r="27" spans="1:4" ht="12">
      <c r="A27" s="22">
        <v>5</v>
      </c>
      <c r="B27" s="22"/>
      <c r="C27" s="40" t="e">
        <f t="shared" si="4"/>
        <v>#N/A</v>
      </c>
      <c r="D27" s="40" t="e">
        <f t="shared" si="5"/>
        <v>#N/A</v>
      </c>
    </row>
    <row r="28" spans="1:4" ht="12">
      <c r="A28" s="22">
        <v>6</v>
      </c>
      <c r="B28" s="22"/>
      <c r="C28" s="40" t="e">
        <f t="shared" si="4"/>
        <v>#N/A</v>
      </c>
      <c r="D28" s="40" t="e">
        <f t="shared" si="5"/>
        <v>#N/A</v>
      </c>
    </row>
    <row r="29" spans="1:4" ht="12">
      <c r="A29" s="22">
        <v>7</v>
      </c>
      <c r="B29" s="22"/>
      <c r="C29" s="40" t="e">
        <f t="shared" si="4"/>
        <v>#N/A</v>
      </c>
      <c r="D29" s="40" t="e">
        <f t="shared" si="5"/>
        <v>#N/A</v>
      </c>
    </row>
    <row r="30" spans="1:4" ht="12">
      <c r="A30" s="22">
        <v>8</v>
      </c>
      <c r="B30" s="22"/>
      <c r="C30" s="40" t="e">
        <f t="shared" si="4"/>
        <v>#N/A</v>
      </c>
      <c r="D30" s="40" t="e">
        <f t="shared" si="5"/>
        <v>#N/A</v>
      </c>
    </row>
    <row r="31" spans="1:4" ht="12">
      <c r="A31" s="57" t="s">
        <v>6</v>
      </c>
      <c r="B31" s="57"/>
      <c r="C31" s="41" t="s">
        <v>2</v>
      </c>
      <c r="D31" s="40">
        <v>-3</v>
      </c>
    </row>
    <row r="32" spans="1:5" ht="12">
      <c r="A32" s="22">
        <v>1</v>
      </c>
      <c r="B32" s="22">
        <v>2</v>
      </c>
      <c r="C32" s="40" t="str">
        <f aca="true" t="shared" si="6" ref="C32:C39">VLOOKUP($B32,$J$5:$L$23,2,FALSE)</f>
        <v>Lukesha Morris</v>
      </c>
      <c r="D32" s="40" t="str">
        <f aca="true" t="shared" si="7" ref="D32:D39">VLOOKUP($B32,$J$5:$L$23,3,FALSE)</f>
        <v>Berks</v>
      </c>
      <c r="E32" s="12" t="s">
        <v>821</v>
      </c>
    </row>
    <row r="33" spans="1:5" ht="12">
      <c r="A33" s="22">
        <v>2</v>
      </c>
      <c r="B33" s="22">
        <v>7</v>
      </c>
      <c r="C33" s="40" t="str">
        <f t="shared" si="6"/>
        <v>Finette Agyapong</v>
      </c>
      <c r="D33" s="40" t="str">
        <f t="shared" si="7"/>
        <v>Essex</v>
      </c>
      <c r="E33" s="12" t="s">
        <v>954</v>
      </c>
    </row>
    <row r="34" spans="1:5" ht="12">
      <c r="A34" s="22">
        <v>3</v>
      </c>
      <c r="B34" s="22">
        <v>9</v>
      </c>
      <c r="C34" s="40" t="str">
        <f t="shared" si="6"/>
        <v>Page Fairclough</v>
      </c>
      <c r="D34" s="40" t="str">
        <f t="shared" si="7"/>
        <v>Herts</v>
      </c>
      <c r="E34" s="12" t="s">
        <v>955</v>
      </c>
    </row>
    <row r="35" spans="1:5" ht="12">
      <c r="A35" s="22">
        <v>4</v>
      </c>
      <c r="B35" s="22">
        <v>11</v>
      </c>
      <c r="C35" s="40" t="str">
        <f t="shared" si="6"/>
        <v>Tayla Brade</v>
      </c>
      <c r="D35" s="40" t="str">
        <f t="shared" si="7"/>
        <v>Middx</v>
      </c>
      <c r="E35" s="12" t="s">
        <v>956</v>
      </c>
    </row>
    <row r="36" spans="1:5" ht="12">
      <c r="A36" s="22">
        <v>5</v>
      </c>
      <c r="B36" s="22">
        <v>8</v>
      </c>
      <c r="C36" s="40" t="str">
        <f t="shared" si="6"/>
        <v>Amy Teal</v>
      </c>
      <c r="D36" s="40" t="str">
        <f t="shared" si="7"/>
        <v>Hants</v>
      </c>
      <c r="E36" s="12" t="s">
        <v>957</v>
      </c>
    </row>
    <row r="37" spans="1:5" ht="12">
      <c r="A37" s="22">
        <v>6</v>
      </c>
      <c r="B37" s="22">
        <v>1</v>
      </c>
      <c r="C37" s="40" t="str">
        <f t="shared" si="6"/>
        <v>Eavion Richardson</v>
      </c>
      <c r="D37" s="40" t="str">
        <f t="shared" si="7"/>
        <v>Beds</v>
      </c>
      <c r="E37" s="12" t="s">
        <v>958</v>
      </c>
    </row>
    <row r="38" spans="1:5" ht="12">
      <c r="A38" s="22">
        <v>7</v>
      </c>
      <c r="B38" s="22">
        <v>16</v>
      </c>
      <c r="C38" s="40" t="str">
        <f t="shared" si="6"/>
        <v>Anna Short</v>
      </c>
      <c r="D38" s="40" t="str">
        <f t="shared" si="7"/>
        <v>Sussex</v>
      </c>
      <c r="E38" s="12" t="s">
        <v>959</v>
      </c>
    </row>
    <row r="39" spans="1:6" ht="12">
      <c r="A39" s="58"/>
      <c r="B39" s="58">
        <v>10</v>
      </c>
      <c r="C39" s="40" t="str">
        <f t="shared" si="6"/>
        <v>Darcey Kuypers</v>
      </c>
      <c r="D39" s="40" t="str">
        <f t="shared" si="7"/>
        <v>Kent</v>
      </c>
      <c r="E39" s="15"/>
      <c r="F39" s="79" t="s">
        <v>840</v>
      </c>
    </row>
    <row r="40" spans="1:6" ht="12.75" thickBot="1">
      <c r="A40" s="59"/>
      <c r="B40" s="59"/>
      <c r="C40" s="30"/>
      <c r="D40" s="30"/>
      <c r="E40" s="16"/>
      <c r="F40" s="30"/>
    </row>
    <row r="42" spans="1:4" ht="12">
      <c r="A42" s="56" t="s">
        <v>7</v>
      </c>
      <c r="B42" s="56"/>
      <c r="D42" s="34" t="s">
        <v>145</v>
      </c>
    </row>
    <row r="43" spans="1:13" ht="12">
      <c r="A43" s="57" t="s">
        <v>1</v>
      </c>
      <c r="B43" s="57"/>
      <c r="C43" s="14" t="s">
        <v>2</v>
      </c>
      <c r="D43" s="14" t="s">
        <v>1009</v>
      </c>
      <c r="F43" s="27" t="s">
        <v>3</v>
      </c>
      <c r="M43" s="26"/>
    </row>
    <row r="44" spans="1:12" ht="12">
      <c r="A44" s="22">
        <v>1</v>
      </c>
      <c r="B44" s="22">
        <v>11</v>
      </c>
      <c r="C44" s="40" t="str">
        <f aca="true" t="shared" si="8" ref="C44:C50">VLOOKUP($B44,$J$44:$L$62,2,FALSE)</f>
        <v>Eldika Edwards</v>
      </c>
      <c r="D44" s="40" t="str">
        <f aca="true" t="shared" si="9" ref="D44:D50">VLOOKUP($B44,$J$44:$L$62,3,FALSE)</f>
        <v>Middx</v>
      </c>
      <c r="E44" s="14" t="s">
        <v>1010</v>
      </c>
      <c r="F44" s="27" t="s">
        <v>792</v>
      </c>
      <c r="J44">
        <v>1</v>
      </c>
      <c r="K44" t="s">
        <v>201</v>
      </c>
      <c r="L44" s="55" t="s">
        <v>17</v>
      </c>
    </row>
    <row r="45" spans="1:12" ht="12">
      <c r="A45" s="22">
        <v>2</v>
      </c>
      <c r="B45" s="22">
        <v>9</v>
      </c>
      <c r="C45" s="40" t="str">
        <f t="shared" si="8"/>
        <v>Chloe McCarthy</v>
      </c>
      <c r="D45" s="40" t="str">
        <f t="shared" si="9"/>
        <v>Herts</v>
      </c>
      <c r="E45" s="14" t="s">
        <v>1011</v>
      </c>
      <c r="F45" s="27" t="s">
        <v>793</v>
      </c>
      <c r="J45">
        <v>2</v>
      </c>
      <c r="K45" t="s">
        <v>202</v>
      </c>
      <c r="L45" s="55" t="s">
        <v>18</v>
      </c>
    </row>
    <row r="46" spans="1:12" ht="12">
      <c r="A46" s="22">
        <v>3</v>
      </c>
      <c r="B46" s="22">
        <v>3</v>
      </c>
      <c r="C46" s="40" t="str">
        <f t="shared" si="8"/>
        <v>Olivia Caesar</v>
      </c>
      <c r="D46" s="40" t="str">
        <f t="shared" si="9"/>
        <v>Bucks</v>
      </c>
      <c r="E46" s="14" t="s">
        <v>1012</v>
      </c>
      <c r="F46" s="27" t="s">
        <v>794</v>
      </c>
      <c r="J46">
        <v>3</v>
      </c>
      <c r="K46" t="s">
        <v>203</v>
      </c>
      <c r="L46" s="55" t="s">
        <v>19</v>
      </c>
    </row>
    <row r="47" spans="1:12" ht="12">
      <c r="A47" s="22">
        <v>4</v>
      </c>
      <c r="B47" s="22">
        <v>2</v>
      </c>
      <c r="C47" s="40" t="str">
        <f t="shared" si="8"/>
        <v>Codie Burnett</v>
      </c>
      <c r="D47" s="40" t="str">
        <f t="shared" si="9"/>
        <v>Berks</v>
      </c>
      <c r="E47" s="14" t="s">
        <v>1013</v>
      </c>
      <c r="F47" s="27" t="s">
        <v>794</v>
      </c>
      <c r="J47">
        <v>4</v>
      </c>
      <c r="K47"/>
      <c r="L47" s="55" t="s">
        <v>20</v>
      </c>
    </row>
    <row r="48" spans="1:12" ht="12">
      <c r="A48" s="22">
        <v>5</v>
      </c>
      <c r="B48" s="22">
        <v>14</v>
      </c>
      <c r="C48" s="40" t="str">
        <f t="shared" si="8"/>
        <v>Lauren Gibbs</v>
      </c>
      <c r="D48" s="40" t="str">
        <f t="shared" si="9"/>
        <v>Suffolk</v>
      </c>
      <c r="E48" s="14" t="s">
        <v>1014</v>
      </c>
      <c r="J48">
        <v>5</v>
      </c>
      <c r="K48" t="s">
        <v>191</v>
      </c>
      <c r="L48" s="55" t="s">
        <v>21</v>
      </c>
    </row>
    <row r="49" spans="1:12" ht="12">
      <c r="A49" s="22">
        <v>6</v>
      </c>
      <c r="B49" s="22">
        <v>6</v>
      </c>
      <c r="C49" s="40" t="str">
        <f t="shared" si="8"/>
        <v>Rachel Welch</v>
      </c>
      <c r="D49" s="40" t="str">
        <f t="shared" si="9"/>
        <v>Dorset</v>
      </c>
      <c r="E49" s="14" t="s">
        <v>1015</v>
      </c>
      <c r="J49">
        <v>6</v>
      </c>
      <c r="K49" t="s">
        <v>204</v>
      </c>
      <c r="L49" s="55" t="s">
        <v>23</v>
      </c>
    </row>
    <row r="50" spans="1:12" ht="12">
      <c r="A50" s="22"/>
      <c r="B50" s="22">
        <v>15</v>
      </c>
      <c r="C50" s="40" t="str">
        <f t="shared" si="8"/>
        <v>Taiye Musa</v>
      </c>
      <c r="D50" s="40" t="str">
        <f t="shared" si="9"/>
        <v>Surrey</v>
      </c>
      <c r="F50" s="27" t="s">
        <v>840</v>
      </c>
      <c r="J50">
        <v>7</v>
      </c>
      <c r="K50" t="s">
        <v>193</v>
      </c>
      <c r="L50" s="55" t="s">
        <v>24</v>
      </c>
    </row>
    <row r="51" spans="1:12" ht="12">
      <c r="A51" s="22"/>
      <c r="B51" s="22"/>
      <c r="C51" s="40"/>
      <c r="D51" s="40"/>
      <c r="J51">
        <v>8</v>
      </c>
      <c r="K51" t="s">
        <v>194</v>
      </c>
      <c r="L51" s="55" t="s">
        <v>71</v>
      </c>
    </row>
    <row r="52" spans="1:12" ht="12">
      <c r="A52" s="57" t="s">
        <v>4</v>
      </c>
      <c r="B52" s="57"/>
      <c r="C52" s="41" t="s">
        <v>2</v>
      </c>
      <c r="D52" s="40">
        <v>-0.8</v>
      </c>
      <c r="F52" s="27" t="s">
        <v>3</v>
      </c>
      <c r="J52">
        <v>9</v>
      </c>
      <c r="K52" t="s">
        <v>205</v>
      </c>
      <c r="L52" s="55" t="s">
        <v>25</v>
      </c>
    </row>
    <row r="53" spans="1:12" ht="12">
      <c r="A53" s="22">
        <v>1</v>
      </c>
      <c r="B53" s="22">
        <v>7</v>
      </c>
      <c r="C53" s="40" t="str">
        <f aca="true" t="shared" si="10" ref="C53:C60">VLOOKUP($B53,$J$44:$L$62,2,FALSE)</f>
        <v>Finette Agyapong</v>
      </c>
      <c r="D53" s="40" t="str">
        <f aca="true" t="shared" si="11" ref="D53:D60">VLOOKUP($B53,$J$44:$L$62,3,FALSE)</f>
        <v>Essex</v>
      </c>
      <c r="E53" s="14" t="s">
        <v>1016</v>
      </c>
      <c r="F53" s="27" t="s">
        <v>792</v>
      </c>
      <c r="J53">
        <v>10</v>
      </c>
      <c r="K53" t="s">
        <v>206</v>
      </c>
      <c r="L53" s="55" t="s">
        <v>26</v>
      </c>
    </row>
    <row r="54" spans="1:12" ht="12">
      <c r="A54" s="85">
        <v>2</v>
      </c>
      <c r="B54" s="85">
        <v>10</v>
      </c>
      <c r="C54" s="86" t="str">
        <f t="shared" si="10"/>
        <v>Rose Hairs</v>
      </c>
      <c r="D54" s="86" t="str">
        <f t="shared" si="11"/>
        <v>Kent</v>
      </c>
      <c r="E54" s="87" t="s">
        <v>1017</v>
      </c>
      <c r="F54" s="88" t="s">
        <v>793</v>
      </c>
      <c r="J54">
        <v>11</v>
      </c>
      <c r="K54" t="s">
        <v>732</v>
      </c>
      <c r="L54" s="55" t="s">
        <v>72</v>
      </c>
    </row>
    <row r="55" spans="1:12" ht="12">
      <c r="A55" s="22">
        <v>3</v>
      </c>
      <c r="B55" s="22">
        <v>1</v>
      </c>
      <c r="C55" s="40" t="str">
        <f t="shared" si="10"/>
        <v>Kayanna Reid</v>
      </c>
      <c r="D55" s="40" t="str">
        <f t="shared" si="11"/>
        <v>Beds</v>
      </c>
      <c r="E55" s="14" t="s">
        <v>1018</v>
      </c>
      <c r="F55" s="27" t="s">
        <v>794</v>
      </c>
      <c r="J55">
        <v>12</v>
      </c>
      <c r="K55" t="s">
        <v>207</v>
      </c>
      <c r="L55" s="55" t="s">
        <v>27</v>
      </c>
    </row>
    <row r="56" spans="1:12" ht="12">
      <c r="A56" s="22">
        <v>4</v>
      </c>
      <c r="B56" s="22">
        <v>12</v>
      </c>
      <c r="C56" s="40" t="str">
        <f t="shared" si="10"/>
        <v>Tayla Benson</v>
      </c>
      <c r="D56" s="40" t="str">
        <f t="shared" si="11"/>
        <v>Norfolk</v>
      </c>
      <c r="E56" s="14" t="s">
        <v>1019</v>
      </c>
      <c r="F56" s="27" t="s">
        <v>794</v>
      </c>
      <c r="J56">
        <v>13</v>
      </c>
      <c r="K56" t="s">
        <v>208</v>
      </c>
      <c r="L56" s="55" t="s">
        <v>73</v>
      </c>
    </row>
    <row r="57" spans="1:12" ht="12">
      <c r="A57" s="22">
        <v>5</v>
      </c>
      <c r="B57" s="22">
        <v>5</v>
      </c>
      <c r="C57" s="40" t="str">
        <f t="shared" si="10"/>
        <v>Hannah Marshall</v>
      </c>
      <c r="D57" s="40" t="str">
        <f t="shared" si="11"/>
        <v>Cornwall</v>
      </c>
      <c r="E57" s="14" t="s">
        <v>1020</v>
      </c>
      <c r="J57">
        <v>14</v>
      </c>
      <c r="K57" t="s">
        <v>198</v>
      </c>
      <c r="L57" s="55" t="s">
        <v>29</v>
      </c>
    </row>
    <row r="58" spans="1:13" ht="12">
      <c r="A58" s="22"/>
      <c r="B58" s="22">
        <v>8</v>
      </c>
      <c r="C58" s="40" t="str">
        <f t="shared" si="10"/>
        <v>Amy Teal</v>
      </c>
      <c r="D58" s="40" t="str">
        <f t="shared" si="11"/>
        <v>Hants</v>
      </c>
      <c r="F58" s="27" t="s">
        <v>840</v>
      </c>
      <c r="J58">
        <v>15</v>
      </c>
      <c r="K58" t="s">
        <v>199</v>
      </c>
      <c r="L58" s="55" t="s">
        <v>30</v>
      </c>
      <c r="M58" s="21"/>
    </row>
    <row r="59" spans="1:13" ht="12">
      <c r="A59" s="22"/>
      <c r="B59" s="22">
        <v>16</v>
      </c>
      <c r="C59" s="40" t="str">
        <f t="shared" si="10"/>
        <v>Anna Short</v>
      </c>
      <c r="D59" s="40" t="str">
        <f t="shared" si="11"/>
        <v>Sussex</v>
      </c>
      <c r="F59" s="27" t="s">
        <v>840</v>
      </c>
      <c r="J59">
        <v>16</v>
      </c>
      <c r="K59" t="s">
        <v>200</v>
      </c>
      <c r="L59" s="55" t="s">
        <v>31</v>
      </c>
      <c r="M59" s="21"/>
    </row>
    <row r="60" spans="1:13" ht="12">
      <c r="A60" s="22">
        <v>8</v>
      </c>
      <c r="B60" s="22"/>
      <c r="C60" s="40" t="e">
        <f t="shared" si="10"/>
        <v>#N/A</v>
      </c>
      <c r="D60" s="40" t="e">
        <f t="shared" si="11"/>
        <v>#N/A</v>
      </c>
      <c r="J60" s="24"/>
      <c r="K60" s="21"/>
      <c r="L60" s="21"/>
      <c r="M60" s="21"/>
    </row>
    <row r="61" spans="1:12" ht="12">
      <c r="A61" s="57" t="s">
        <v>5</v>
      </c>
      <c r="B61" s="57"/>
      <c r="C61" s="41" t="s">
        <v>2</v>
      </c>
      <c r="D61" s="40"/>
      <c r="F61" s="27" t="s">
        <v>3</v>
      </c>
      <c r="K61" s="49"/>
      <c r="L61" s="51"/>
    </row>
    <row r="62" spans="1:12" ht="12">
      <c r="A62" s="22">
        <v>1</v>
      </c>
      <c r="B62" s="22"/>
      <c r="C62" s="40" t="e">
        <f aca="true" t="shared" si="12" ref="C62:C69">VLOOKUP($B62,$J$44:$L$62,2,FALSE)</f>
        <v>#N/A</v>
      </c>
      <c r="D62" s="40" t="e">
        <f aca="true" t="shared" si="13" ref="D62:D69">VLOOKUP($B62,$J$44:$L$62,3,FALSE)</f>
        <v>#N/A</v>
      </c>
      <c r="K62" s="51"/>
      <c r="L62" s="51"/>
    </row>
    <row r="63" spans="1:11" ht="12">
      <c r="A63" s="22">
        <v>2</v>
      </c>
      <c r="B63" s="22"/>
      <c r="C63" s="40" t="e">
        <f t="shared" si="12"/>
        <v>#N/A</v>
      </c>
      <c r="D63" s="40" t="e">
        <f t="shared" si="13"/>
        <v>#N/A</v>
      </c>
      <c r="K63" s="51"/>
    </row>
    <row r="64" spans="1:11" ht="12">
      <c r="A64" s="22">
        <v>3</v>
      </c>
      <c r="B64" s="22"/>
      <c r="C64" s="40" t="e">
        <f t="shared" si="12"/>
        <v>#N/A</v>
      </c>
      <c r="D64" s="40" t="e">
        <f t="shared" si="13"/>
        <v>#N/A</v>
      </c>
      <c r="K64" s="52"/>
    </row>
    <row r="65" spans="1:4" ht="12">
      <c r="A65" s="22">
        <v>4</v>
      </c>
      <c r="B65" s="22"/>
      <c r="C65" s="40" t="e">
        <f t="shared" si="12"/>
        <v>#N/A</v>
      </c>
      <c r="D65" s="40" t="e">
        <f t="shared" si="13"/>
        <v>#N/A</v>
      </c>
    </row>
    <row r="66" spans="1:4" ht="12">
      <c r="A66" s="22">
        <v>5</v>
      </c>
      <c r="B66" s="22"/>
      <c r="C66" s="40" t="e">
        <f t="shared" si="12"/>
        <v>#N/A</v>
      </c>
      <c r="D66" s="40" t="e">
        <f t="shared" si="13"/>
        <v>#N/A</v>
      </c>
    </row>
    <row r="67" spans="1:4" ht="12">
      <c r="A67" s="22">
        <v>6</v>
      </c>
      <c r="B67" s="22"/>
      <c r="C67" s="40" t="e">
        <f t="shared" si="12"/>
        <v>#N/A</v>
      </c>
      <c r="D67" s="40" t="e">
        <f t="shared" si="13"/>
        <v>#N/A</v>
      </c>
    </row>
    <row r="68" spans="1:4" ht="12">
      <c r="A68" s="22">
        <v>7</v>
      </c>
      <c r="B68" s="22"/>
      <c r="C68" s="40" t="e">
        <f t="shared" si="12"/>
        <v>#N/A</v>
      </c>
      <c r="D68" s="40" t="e">
        <f t="shared" si="13"/>
        <v>#N/A</v>
      </c>
    </row>
    <row r="69" spans="1:4" ht="12">
      <c r="A69" s="22">
        <v>8</v>
      </c>
      <c r="B69" s="22"/>
      <c r="C69" s="40" t="e">
        <f t="shared" si="12"/>
        <v>#N/A</v>
      </c>
      <c r="D69" s="40" t="e">
        <f t="shared" si="13"/>
        <v>#N/A</v>
      </c>
    </row>
    <row r="70" spans="1:4" ht="12">
      <c r="A70" s="57" t="s">
        <v>6</v>
      </c>
      <c r="B70" s="57"/>
      <c r="C70" s="41" t="s">
        <v>2</v>
      </c>
      <c r="D70" s="40">
        <v>1.6</v>
      </c>
    </row>
    <row r="71" spans="1:5" ht="12">
      <c r="A71" s="22">
        <v>1</v>
      </c>
      <c r="B71" s="22">
        <v>7</v>
      </c>
      <c r="C71" s="40" t="str">
        <f aca="true" t="shared" si="14" ref="C71:C78">VLOOKUP($B71,$J$44:$L$62,2,FALSE)</f>
        <v>Finette Agyapong</v>
      </c>
      <c r="D71" s="40" t="str">
        <f aca="true" t="shared" si="15" ref="D71:D78">VLOOKUP($B71,$J$44:$L$62,3,FALSE)</f>
        <v>Essex</v>
      </c>
      <c r="E71" s="12" t="s">
        <v>1076</v>
      </c>
    </row>
    <row r="72" spans="1:5" ht="12">
      <c r="A72" s="22">
        <v>2</v>
      </c>
      <c r="B72" s="22">
        <v>2</v>
      </c>
      <c r="C72" s="40" t="str">
        <f t="shared" si="14"/>
        <v>Codie Burnett</v>
      </c>
      <c r="D72" s="40" t="str">
        <f t="shared" si="15"/>
        <v>Berks</v>
      </c>
      <c r="E72" s="12" t="s">
        <v>1077</v>
      </c>
    </row>
    <row r="73" spans="1:5" ht="12">
      <c r="A73" s="22">
        <v>3</v>
      </c>
      <c r="B73" s="22">
        <v>11</v>
      </c>
      <c r="C73" s="40" t="str">
        <f t="shared" si="14"/>
        <v>Eldika Edwards</v>
      </c>
      <c r="D73" s="40" t="str">
        <f t="shared" si="15"/>
        <v>Middx</v>
      </c>
      <c r="E73" s="12" t="s">
        <v>1078</v>
      </c>
    </row>
    <row r="74" spans="1:5" ht="12">
      <c r="A74" s="22">
        <v>4</v>
      </c>
      <c r="B74" s="22">
        <v>9</v>
      </c>
      <c r="C74" s="40" t="str">
        <f t="shared" si="14"/>
        <v>Chloe McCarthy</v>
      </c>
      <c r="D74" s="40" t="str">
        <f t="shared" si="15"/>
        <v>Herts</v>
      </c>
      <c r="E74" s="12" t="s">
        <v>1079</v>
      </c>
    </row>
    <row r="75" spans="1:5" ht="12">
      <c r="A75" s="22">
        <v>5</v>
      </c>
      <c r="B75" s="22">
        <v>3</v>
      </c>
      <c r="C75" s="40" t="str">
        <f t="shared" si="14"/>
        <v>Olivia Caesar</v>
      </c>
      <c r="D75" s="40" t="str">
        <f t="shared" si="15"/>
        <v>Bucks</v>
      </c>
      <c r="E75" s="12" t="s">
        <v>1080</v>
      </c>
    </row>
    <row r="76" spans="1:5" ht="12">
      <c r="A76" s="85">
        <v>6</v>
      </c>
      <c r="B76" s="85">
        <v>10</v>
      </c>
      <c r="C76" s="86" t="str">
        <f t="shared" si="14"/>
        <v>Rose Hairs</v>
      </c>
      <c r="D76" s="86" t="str">
        <f t="shared" si="15"/>
        <v>Kent</v>
      </c>
      <c r="E76" s="89" t="s">
        <v>1010</v>
      </c>
    </row>
    <row r="77" spans="1:5" ht="12">
      <c r="A77" s="22">
        <v>7</v>
      </c>
      <c r="B77" s="22">
        <v>1</v>
      </c>
      <c r="C77" s="40" t="str">
        <f t="shared" si="14"/>
        <v>Kayanna Reid</v>
      </c>
      <c r="D77" s="40" t="str">
        <f t="shared" si="15"/>
        <v>Beds</v>
      </c>
      <c r="E77" s="12" t="s">
        <v>1081</v>
      </c>
    </row>
    <row r="78" spans="1:6" ht="12">
      <c r="A78" s="58">
        <v>8</v>
      </c>
      <c r="B78" s="58">
        <v>12</v>
      </c>
      <c r="C78" s="40" t="str">
        <f t="shared" si="14"/>
        <v>Tayla Benson</v>
      </c>
      <c r="D78" s="40" t="str">
        <f t="shared" si="15"/>
        <v>Norfolk</v>
      </c>
      <c r="E78" s="15"/>
      <c r="F78" s="79" t="s">
        <v>1075</v>
      </c>
    </row>
    <row r="79" spans="1:6" ht="12.75" thickBot="1">
      <c r="A79" s="59"/>
      <c r="B79" s="59"/>
      <c r="C79" s="30"/>
      <c r="D79" s="30"/>
      <c r="E79" s="16"/>
      <c r="F79" s="30"/>
    </row>
    <row r="81" spans="1:4" ht="12">
      <c r="A81" s="56" t="s">
        <v>56</v>
      </c>
      <c r="B81" s="56"/>
      <c r="D81" s="34" t="s">
        <v>139</v>
      </c>
    </row>
    <row r="82" spans="1:13" ht="12">
      <c r="A82" s="57" t="s">
        <v>1</v>
      </c>
      <c r="B82" s="57"/>
      <c r="C82" s="14"/>
      <c r="D82" s="14"/>
      <c r="F82" s="27" t="s">
        <v>3</v>
      </c>
      <c r="M82" s="26"/>
    </row>
    <row r="83" spans="1:12" ht="12">
      <c r="A83" s="22">
        <v>1</v>
      </c>
      <c r="B83" s="22">
        <v>1</v>
      </c>
      <c r="C83" s="40" t="str">
        <f aca="true" t="shared" si="16" ref="C83:C90">VLOOKUP($B83,$J$83:$L$101,2,FALSE)</f>
        <v>Sabrina Bakare</v>
      </c>
      <c r="D83" s="40" t="str">
        <f aca="true" t="shared" si="17" ref="D83:D90">VLOOKUP($B83,$J$83:$L$101,3,FALSE)</f>
        <v>Beds</v>
      </c>
      <c r="E83" s="12" t="s">
        <v>899</v>
      </c>
      <c r="F83" s="28" t="s">
        <v>792</v>
      </c>
      <c r="J83">
        <v>1</v>
      </c>
      <c r="K83" t="s">
        <v>209</v>
      </c>
      <c r="L83" s="55" t="s">
        <v>17</v>
      </c>
    </row>
    <row r="84" spans="1:12" ht="12">
      <c r="A84" s="22">
        <v>2</v>
      </c>
      <c r="B84" s="22">
        <v>15</v>
      </c>
      <c r="C84" s="40" t="str">
        <f t="shared" si="16"/>
        <v>Nicole Kendall</v>
      </c>
      <c r="D84" s="40" t="str">
        <f t="shared" si="17"/>
        <v>Surrey</v>
      </c>
      <c r="E84" s="12" t="s">
        <v>900</v>
      </c>
      <c r="F84" s="28" t="s">
        <v>793</v>
      </c>
      <c r="J84">
        <v>2</v>
      </c>
      <c r="K84" t="s">
        <v>210</v>
      </c>
      <c r="L84" s="55" t="s">
        <v>18</v>
      </c>
    </row>
    <row r="85" spans="1:12" ht="12">
      <c r="A85" s="22">
        <v>3</v>
      </c>
      <c r="B85" s="22">
        <v>5</v>
      </c>
      <c r="C85" s="40" t="str">
        <f t="shared" si="16"/>
        <v>Charlotte Cayton-Smith</v>
      </c>
      <c r="D85" s="40" t="str">
        <f t="shared" si="17"/>
        <v>Cornwall</v>
      </c>
      <c r="E85" s="12" t="s">
        <v>901</v>
      </c>
      <c r="F85" s="28" t="s">
        <v>794</v>
      </c>
      <c r="J85">
        <v>3</v>
      </c>
      <c r="K85"/>
      <c r="L85" s="55" t="s">
        <v>19</v>
      </c>
    </row>
    <row r="86" spans="1:12" ht="12">
      <c r="A86" s="85">
        <v>4</v>
      </c>
      <c r="B86" s="85">
        <v>10</v>
      </c>
      <c r="C86" s="86" t="str">
        <f t="shared" si="16"/>
        <v>Victoria Ryan</v>
      </c>
      <c r="D86" s="86" t="str">
        <f t="shared" si="17"/>
        <v>Kent</v>
      </c>
      <c r="E86" s="89" t="s">
        <v>902</v>
      </c>
      <c r="F86" s="90" t="s">
        <v>794</v>
      </c>
      <c r="J86">
        <v>4</v>
      </c>
      <c r="K86"/>
      <c r="L86" s="55" t="s">
        <v>20</v>
      </c>
    </row>
    <row r="87" spans="1:12" ht="12">
      <c r="A87" s="22">
        <v>5</v>
      </c>
      <c r="B87" s="22">
        <v>11</v>
      </c>
      <c r="C87" s="40" t="str">
        <f t="shared" si="16"/>
        <v>Chloe Thornton</v>
      </c>
      <c r="D87" s="40" t="str">
        <f t="shared" si="17"/>
        <v>Middx</v>
      </c>
      <c r="E87" s="12" t="s">
        <v>903</v>
      </c>
      <c r="F87" s="28" t="s">
        <v>794</v>
      </c>
      <c r="J87">
        <v>5</v>
      </c>
      <c r="K87" t="s">
        <v>211</v>
      </c>
      <c r="L87" s="55" t="s">
        <v>21</v>
      </c>
    </row>
    <row r="88" spans="1:12" ht="12">
      <c r="A88" s="22">
        <v>6</v>
      </c>
      <c r="B88" s="22">
        <v>16</v>
      </c>
      <c r="C88" s="40" t="str">
        <f t="shared" si="16"/>
        <v>Chloe Hollamby</v>
      </c>
      <c r="D88" s="40" t="str">
        <f t="shared" si="17"/>
        <v>Sussex</v>
      </c>
      <c r="F88" s="28" t="s">
        <v>840</v>
      </c>
      <c r="J88">
        <v>6</v>
      </c>
      <c r="K88" s="75" t="s">
        <v>764</v>
      </c>
      <c r="L88" s="55" t="s">
        <v>23</v>
      </c>
    </row>
    <row r="89" spans="1:12" ht="12">
      <c r="A89" s="22">
        <v>7</v>
      </c>
      <c r="B89" s="22"/>
      <c r="C89" s="40" t="e">
        <f t="shared" si="16"/>
        <v>#N/A</v>
      </c>
      <c r="D89" s="40" t="e">
        <f t="shared" si="17"/>
        <v>#N/A</v>
      </c>
      <c r="J89">
        <v>7</v>
      </c>
      <c r="K89" t="s">
        <v>212</v>
      </c>
      <c r="L89" s="55" t="s">
        <v>24</v>
      </c>
    </row>
    <row r="90" spans="1:12" ht="12">
      <c r="A90" s="22">
        <v>8</v>
      </c>
      <c r="B90" s="22"/>
      <c r="C90" s="40" t="e">
        <f t="shared" si="16"/>
        <v>#N/A</v>
      </c>
      <c r="D90" s="40" t="e">
        <f t="shared" si="17"/>
        <v>#N/A</v>
      </c>
      <c r="J90">
        <v>8</v>
      </c>
      <c r="K90"/>
      <c r="L90" s="55" t="s">
        <v>71</v>
      </c>
    </row>
    <row r="91" spans="1:12" ht="12">
      <c r="A91" s="57" t="s">
        <v>4</v>
      </c>
      <c r="B91" s="57"/>
      <c r="C91" s="40"/>
      <c r="D91" s="40"/>
      <c r="F91" s="27" t="s">
        <v>3</v>
      </c>
      <c r="J91">
        <v>9</v>
      </c>
      <c r="K91" t="s">
        <v>213</v>
      </c>
      <c r="L91" s="55" t="s">
        <v>25</v>
      </c>
    </row>
    <row r="92" spans="1:12" ht="12">
      <c r="A92" s="22">
        <v>1</v>
      </c>
      <c r="B92" s="22">
        <v>9</v>
      </c>
      <c r="C92" s="40" t="str">
        <f>VLOOKUP($B92,$J$83:$L$101,2,FALSE)</f>
        <v>Lauren Rule</v>
      </c>
      <c r="D92" s="40" t="str">
        <f>VLOOKUP($B92,$J$83:$L$101,3,FALSE)</f>
        <v>Herts</v>
      </c>
      <c r="E92" s="12" t="s">
        <v>904</v>
      </c>
      <c r="F92" s="28" t="s">
        <v>793</v>
      </c>
      <c r="J92">
        <v>10</v>
      </c>
      <c r="K92" t="s">
        <v>214</v>
      </c>
      <c r="L92" s="55" t="s">
        <v>26</v>
      </c>
    </row>
    <row r="93" spans="1:12" ht="12">
      <c r="A93" s="22">
        <v>2</v>
      </c>
      <c r="B93" s="22">
        <v>2</v>
      </c>
      <c r="C93" s="40" t="str">
        <f>VLOOKUP($B93,$J$83:$L$101,2,FALSE)</f>
        <v>Hannah McClay</v>
      </c>
      <c r="D93" s="40" t="str">
        <f>VLOOKUP($B93,$J$83:$L$101,3,FALSE)</f>
        <v>Berks</v>
      </c>
      <c r="E93" s="12" t="s">
        <v>905</v>
      </c>
      <c r="F93" s="28" t="s">
        <v>793</v>
      </c>
      <c r="J93">
        <v>11</v>
      </c>
      <c r="K93" t="s">
        <v>733</v>
      </c>
      <c r="L93" s="55" t="s">
        <v>72</v>
      </c>
    </row>
    <row r="94" spans="1:12" ht="12">
      <c r="A94" s="22">
        <v>3</v>
      </c>
      <c r="B94" s="22">
        <v>13</v>
      </c>
      <c r="C94" s="40" t="str">
        <f>VLOOKUP($B94,$J$83:$L$101,2,FALSE)</f>
        <v>Faith Brew</v>
      </c>
      <c r="D94" s="40" t="str">
        <f>VLOOKUP($B94,$J$83:$L$101,3,FALSE)</f>
        <v>Oxon</v>
      </c>
      <c r="E94" s="12" t="s">
        <v>906</v>
      </c>
      <c r="F94" s="28" t="s">
        <v>794</v>
      </c>
      <c r="J94">
        <v>12</v>
      </c>
      <c r="K94" t="s">
        <v>215</v>
      </c>
      <c r="L94" s="55" t="s">
        <v>27</v>
      </c>
    </row>
    <row r="95" spans="1:12" ht="12">
      <c r="A95" s="22">
        <v>4</v>
      </c>
      <c r="B95" s="22">
        <v>12</v>
      </c>
      <c r="C95" s="40" t="str">
        <f>VLOOKUP($B95,$J$83:$L$101,2,FALSE)</f>
        <v>Abbie Ruggles</v>
      </c>
      <c r="D95" s="40" t="str">
        <f>VLOOKUP($B95,$J$83:$L$101,3,FALSE)</f>
        <v>Norfolk</v>
      </c>
      <c r="E95" s="12" t="s">
        <v>907</v>
      </c>
      <c r="J95">
        <v>13</v>
      </c>
      <c r="K95" t="s">
        <v>216</v>
      </c>
      <c r="L95" s="55" t="s">
        <v>73</v>
      </c>
    </row>
    <row r="96" spans="1:12" ht="12">
      <c r="A96" s="22">
        <v>5</v>
      </c>
      <c r="B96" s="22">
        <v>7</v>
      </c>
      <c r="C96" s="40" t="str">
        <f>VLOOKUP($B96,$J$83:$L$101,2,FALSE)</f>
        <v>Rosa Prideaux</v>
      </c>
      <c r="D96" s="40" t="str">
        <f>VLOOKUP($B96,$J$83:$L$101,3,FALSE)</f>
        <v>Essex</v>
      </c>
      <c r="F96" s="28" t="s">
        <v>840</v>
      </c>
      <c r="J96">
        <v>14</v>
      </c>
      <c r="K96" t="s">
        <v>217</v>
      </c>
      <c r="L96" s="55" t="s">
        <v>29</v>
      </c>
    </row>
    <row r="97" spans="1:13" ht="12">
      <c r="A97" s="22"/>
      <c r="B97" s="22"/>
      <c r="C97" s="40"/>
      <c r="D97" s="40"/>
      <c r="J97">
        <v>15</v>
      </c>
      <c r="K97" t="s">
        <v>218</v>
      </c>
      <c r="L97" s="55" t="s">
        <v>30</v>
      </c>
      <c r="M97" s="21"/>
    </row>
    <row r="98" spans="1:13" ht="12">
      <c r="A98" s="22"/>
      <c r="B98" s="22"/>
      <c r="C98" s="40"/>
      <c r="D98" s="40"/>
      <c r="J98">
        <v>16</v>
      </c>
      <c r="K98" t="s">
        <v>219</v>
      </c>
      <c r="L98" s="55" t="s">
        <v>31</v>
      </c>
      <c r="M98" s="21"/>
    </row>
    <row r="99" spans="1:13" ht="12">
      <c r="A99" s="22"/>
      <c r="B99" s="22"/>
      <c r="C99" s="40"/>
      <c r="D99" s="40"/>
      <c r="J99" s="24"/>
      <c r="K99" s="21"/>
      <c r="L99" s="21"/>
      <c r="M99" s="21"/>
    </row>
    <row r="100" spans="1:12" ht="12">
      <c r="A100" s="57"/>
      <c r="B100" s="57"/>
      <c r="C100" s="40"/>
      <c r="D100" s="40"/>
      <c r="K100" s="49"/>
      <c r="L100" s="51"/>
    </row>
    <row r="101" spans="1:12" ht="12">
      <c r="A101" s="22"/>
      <c r="B101" s="22"/>
      <c r="C101" s="40"/>
      <c r="D101" s="40"/>
      <c r="K101" s="51"/>
      <c r="L101" s="51"/>
    </row>
    <row r="102" spans="1:12" ht="12">
      <c r="A102" s="22"/>
      <c r="B102" s="22"/>
      <c r="C102" s="40"/>
      <c r="D102" s="40"/>
      <c r="K102" s="51"/>
      <c r="L102" s="51"/>
    </row>
    <row r="103" spans="1:11" ht="12">
      <c r="A103" s="22"/>
      <c r="B103" s="22"/>
      <c r="C103" s="40"/>
      <c r="D103" s="40"/>
      <c r="K103" s="52"/>
    </row>
    <row r="104" spans="1:4" ht="12">
      <c r="A104" s="22"/>
      <c r="B104" s="22"/>
      <c r="C104" s="40"/>
      <c r="D104" s="40"/>
    </row>
    <row r="105" spans="1:4" ht="12">
      <c r="A105" s="22"/>
      <c r="B105" s="22"/>
      <c r="C105" s="40"/>
      <c r="D105" s="40"/>
    </row>
    <row r="106" spans="1:4" ht="12">
      <c r="A106" s="22"/>
      <c r="B106" s="22"/>
      <c r="C106" s="40"/>
      <c r="D106" s="40"/>
    </row>
    <row r="107" spans="1:4" ht="12">
      <c r="A107" s="22"/>
      <c r="B107" s="22"/>
      <c r="C107" s="40"/>
      <c r="D107" s="40"/>
    </row>
    <row r="108" spans="1:4" ht="12">
      <c r="A108" s="22"/>
      <c r="B108" s="22"/>
      <c r="C108" s="40"/>
      <c r="D108" s="40"/>
    </row>
    <row r="109" spans="1:4" ht="12">
      <c r="A109" s="57" t="s">
        <v>6</v>
      </c>
      <c r="B109" s="57"/>
      <c r="C109" s="40"/>
      <c r="D109" s="40"/>
    </row>
    <row r="110" spans="1:5" ht="12">
      <c r="A110" s="22">
        <v>1</v>
      </c>
      <c r="B110" s="22">
        <v>1</v>
      </c>
      <c r="C110" s="40" t="str">
        <f aca="true" t="shared" si="18" ref="C110:C117">VLOOKUP($B110,$J$83:$L$101,2,FALSE)</f>
        <v>Sabrina Bakare</v>
      </c>
      <c r="D110" s="40" t="str">
        <f aca="true" t="shared" si="19" ref="D110:D117">VLOOKUP($B110,$J$83:$L$101,3,FALSE)</f>
        <v>Beds</v>
      </c>
      <c r="E110" s="12" t="s">
        <v>1108</v>
      </c>
    </row>
    <row r="111" spans="1:5" ht="12">
      <c r="A111" s="22">
        <v>2</v>
      </c>
      <c r="B111" s="22">
        <v>5</v>
      </c>
      <c r="C111" s="40" t="str">
        <f t="shared" si="18"/>
        <v>Charlotte Cayton-Smith</v>
      </c>
      <c r="D111" s="40" t="str">
        <f t="shared" si="19"/>
        <v>Cornwall</v>
      </c>
      <c r="E111" s="12" t="s">
        <v>1109</v>
      </c>
    </row>
    <row r="112" spans="1:5" ht="12">
      <c r="A112" s="22">
        <v>3</v>
      </c>
      <c r="B112" s="22">
        <v>15</v>
      </c>
      <c r="C112" s="40" t="str">
        <f t="shared" si="18"/>
        <v>Nicole Kendall</v>
      </c>
      <c r="D112" s="40" t="str">
        <f t="shared" si="19"/>
        <v>Surrey</v>
      </c>
      <c r="E112" s="12" t="s">
        <v>1110</v>
      </c>
    </row>
    <row r="113" spans="1:5" ht="12">
      <c r="A113" s="22">
        <v>4</v>
      </c>
      <c r="B113" s="22">
        <v>9</v>
      </c>
      <c r="C113" s="40" t="str">
        <f t="shared" si="18"/>
        <v>Lauren Rule</v>
      </c>
      <c r="D113" s="40" t="str">
        <f t="shared" si="19"/>
        <v>Herts</v>
      </c>
      <c r="E113" s="12" t="s">
        <v>1111</v>
      </c>
    </row>
    <row r="114" spans="1:5" ht="12">
      <c r="A114" s="22">
        <v>5</v>
      </c>
      <c r="B114" s="22">
        <v>2</v>
      </c>
      <c r="C114" s="40" t="str">
        <f t="shared" si="18"/>
        <v>Hannah McClay</v>
      </c>
      <c r="D114" s="40" t="str">
        <f t="shared" si="19"/>
        <v>Berks</v>
      </c>
      <c r="E114" s="12" t="s">
        <v>1112</v>
      </c>
    </row>
    <row r="115" spans="1:5" ht="12">
      <c r="A115" s="22">
        <v>6</v>
      </c>
      <c r="B115" s="22">
        <v>11</v>
      </c>
      <c r="C115" s="40" t="str">
        <f t="shared" si="18"/>
        <v>Chloe Thornton</v>
      </c>
      <c r="D115" s="40" t="str">
        <f t="shared" si="19"/>
        <v>Middx</v>
      </c>
      <c r="E115" s="12" t="s">
        <v>1113</v>
      </c>
    </row>
    <row r="116" spans="1:6" ht="12">
      <c r="A116" s="85"/>
      <c r="B116" s="85">
        <v>10</v>
      </c>
      <c r="C116" s="86" t="str">
        <f t="shared" si="18"/>
        <v>Victoria Ryan</v>
      </c>
      <c r="D116" s="86" t="str">
        <f t="shared" si="19"/>
        <v>Kent</v>
      </c>
      <c r="E116" s="87"/>
      <c r="F116" s="90" t="s">
        <v>840</v>
      </c>
    </row>
    <row r="117" spans="1:6" ht="12">
      <c r="A117" s="58"/>
      <c r="B117" s="22">
        <v>13</v>
      </c>
      <c r="C117" s="40" t="str">
        <f t="shared" si="18"/>
        <v>Faith Brew</v>
      </c>
      <c r="D117" s="40" t="str">
        <f t="shared" si="19"/>
        <v>Oxon</v>
      </c>
      <c r="E117" s="15"/>
      <c r="F117" s="79" t="s">
        <v>840</v>
      </c>
    </row>
    <row r="118" spans="1:6" ht="12.75" thickBot="1">
      <c r="A118" s="59"/>
      <c r="B118" s="59"/>
      <c r="C118" s="30"/>
      <c r="D118" s="30"/>
      <c r="E118" s="16"/>
      <c r="F118" s="30"/>
    </row>
    <row r="120" spans="1:4" ht="12">
      <c r="A120" s="56" t="s">
        <v>8</v>
      </c>
      <c r="B120" s="56"/>
      <c r="D120" s="34" t="s">
        <v>176</v>
      </c>
    </row>
    <row r="121" spans="1:13" ht="12">
      <c r="A121" s="57" t="s">
        <v>1</v>
      </c>
      <c r="B121" s="57"/>
      <c r="C121" s="14"/>
      <c r="D121" s="14"/>
      <c r="F121" s="27" t="s">
        <v>3</v>
      </c>
      <c r="M121" s="26"/>
    </row>
    <row r="122" spans="1:12" ht="12">
      <c r="A122" s="22">
        <v>1</v>
      </c>
      <c r="B122" s="22">
        <v>8</v>
      </c>
      <c r="C122" s="40" t="str">
        <f aca="true" t="shared" si="20" ref="C122:C128">VLOOKUP($B122,$J$122:$L$140,2,FALSE)</f>
        <v>Evie Grice</v>
      </c>
      <c r="D122" s="40" t="str">
        <f aca="true" t="shared" si="21" ref="D122:D128">VLOOKUP($B122,$J$122:$L$140,3,FALSE)</f>
        <v>Hants</v>
      </c>
      <c r="E122" s="12" t="s">
        <v>827</v>
      </c>
      <c r="F122" s="28" t="s">
        <v>792</v>
      </c>
      <c r="J122">
        <v>1</v>
      </c>
      <c r="K122" t="s">
        <v>220</v>
      </c>
      <c r="L122" s="55" t="s">
        <v>17</v>
      </c>
    </row>
    <row r="123" spans="1:12" ht="12">
      <c r="A123" s="22">
        <v>2</v>
      </c>
      <c r="B123" s="22">
        <v>14</v>
      </c>
      <c r="C123" s="40" t="str">
        <f t="shared" si="20"/>
        <v>Sophie Tooley</v>
      </c>
      <c r="D123" s="40" t="str">
        <f t="shared" si="21"/>
        <v>Suffolk</v>
      </c>
      <c r="E123" s="12" t="s">
        <v>828</v>
      </c>
      <c r="F123" s="28" t="s">
        <v>793</v>
      </c>
      <c r="J123">
        <v>2</v>
      </c>
      <c r="K123" t="s">
        <v>221</v>
      </c>
      <c r="L123" s="55" t="s">
        <v>18</v>
      </c>
    </row>
    <row r="124" spans="1:12" ht="12">
      <c r="A124" s="22">
        <v>3</v>
      </c>
      <c r="B124" s="22">
        <v>3</v>
      </c>
      <c r="C124" s="40" t="str">
        <f t="shared" si="20"/>
        <v>Rebecca Croft</v>
      </c>
      <c r="D124" s="40" t="str">
        <f t="shared" si="21"/>
        <v>Bucks</v>
      </c>
      <c r="E124" s="12" t="s">
        <v>829</v>
      </c>
      <c r="F124" s="28" t="s">
        <v>794</v>
      </c>
      <c r="J124">
        <v>3</v>
      </c>
      <c r="K124" t="s">
        <v>222</v>
      </c>
      <c r="L124" s="55" t="s">
        <v>19</v>
      </c>
    </row>
    <row r="125" spans="1:12" ht="12">
      <c r="A125" s="22">
        <v>4</v>
      </c>
      <c r="B125" s="22">
        <v>15</v>
      </c>
      <c r="C125" s="40" t="str">
        <f t="shared" si="20"/>
        <v>Alice Chandler</v>
      </c>
      <c r="D125" s="40" t="str">
        <f t="shared" si="21"/>
        <v>Surrey</v>
      </c>
      <c r="E125" s="12" t="s">
        <v>830</v>
      </c>
      <c r="F125" s="28" t="s">
        <v>794</v>
      </c>
      <c r="J125">
        <v>4</v>
      </c>
      <c r="K125" t="s">
        <v>223</v>
      </c>
      <c r="L125" s="55" t="s">
        <v>20</v>
      </c>
    </row>
    <row r="126" spans="1:12" ht="12">
      <c r="A126" s="22">
        <v>5</v>
      </c>
      <c r="B126" s="22">
        <v>2</v>
      </c>
      <c r="C126" s="40" t="str">
        <f t="shared" si="20"/>
        <v>Emily Read</v>
      </c>
      <c r="D126" s="40" t="str">
        <f t="shared" si="21"/>
        <v>Berks</v>
      </c>
      <c r="E126" s="12" t="s">
        <v>831</v>
      </c>
      <c r="F126" s="28"/>
      <c r="J126">
        <v>5</v>
      </c>
      <c r="K126" t="s">
        <v>224</v>
      </c>
      <c r="L126" s="55" t="s">
        <v>21</v>
      </c>
    </row>
    <row r="127" spans="1:12" ht="12">
      <c r="A127" s="22">
        <v>6</v>
      </c>
      <c r="B127" s="22">
        <v>9</v>
      </c>
      <c r="C127" s="40" t="str">
        <f t="shared" si="20"/>
        <v>Mary Gough</v>
      </c>
      <c r="D127" s="40" t="str">
        <f t="shared" si="21"/>
        <v>Herts</v>
      </c>
      <c r="E127" s="12" t="s">
        <v>832</v>
      </c>
      <c r="F127" s="28"/>
      <c r="J127">
        <v>6</v>
      </c>
      <c r="K127"/>
      <c r="L127" s="55" t="s">
        <v>23</v>
      </c>
    </row>
    <row r="128" spans="1:12" ht="12">
      <c r="A128" s="22">
        <v>7</v>
      </c>
      <c r="B128" s="22">
        <v>13</v>
      </c>
      <c r="C128" s="40" t="str">
        <f t="shared" si="20"/>
        <v>Becky Hodgson</v>
      </c>
      <c r="D128" s="40" t="str">
        <f t="shared" si="21"/>
        <v>Oxon</v>
      </c>
      <c r="F128" s="28" t="s">
        <v>826</v>
      </c>
      <c r="J128">
        <v>7</v>
      </c>
      <c r="K128" t="s">
        <v>225</v>
      </c>
      <c r="L128" s="55" t="s">
        <v>24</v>
      </c>
    </row>
    <row r="129" spans="1:12" ht="12">
      <c r="A129" s="22"/>
      <c r="B129" s="22"/>
      <c r="C129" s="40"/>
      <c r="D129" s="40"/>
      <c r="J129">
        <v>8</v>
      </c>
      <c r="K129" t="s">
        <v>226</v>
      </c>
      <c r="L129" s="55" t="s">
        <v>71</v>
      </c>
    </row>
    <row r="130" spans="1:12" ht="12">
      <c r="A130" s="22"/>
      <c r="B130" s="22"/>
      <c r="C130" s="40"/>
      <c r="D130" s="40"/>
      <c r="J130">
        <v>9</v>
      </c>
      <c r="K130" t="s">
        <v>227</v>
      </c>
      <c r="L130" s="55" t="s">
        <v>25</v>
      </c>
    </row>
    <row r="131" spans="1:12" ht="12">
      <c r="A131" s="22"/>
      <c r="B131" s="22"/>
      <c r="C131" s="40"/>
      <c r="D131" s="40"/>
      <c r="J131">
        <v>10</v>
      </c>
      <c r="K131" t="s">
        <v>228</v>
      </c>
      <c r="L131" s="55" t="s">
        <v>26</v>
      </c>
    </row>
    <row r="132" spans="1:12" ht="12">
      <c r="A132" s="57" t="s">
        <v>4</v>
      </c>
      <c r="B132" s="57"/>
      <c r="C132" s="40"/>
      <c r="D132" s="40"/>
      <c r="F132" s="27" t="s">
        <v>3</v>
      </c>
      <c r="J132">
        <v>11</v>
      </c>
      <c r="K132" t="s">
        <v>229</v>
      </c>
      <c r="L132" s="55" t="s">
        <v>72</v>
      </c>
    </row>
    <row r="133" spans="1:12" ht="12">
      <c r="A133" s="22">
        <v>1</v>
      </c>
      <c r="B133" s="22">
        <v>10</v>
      </c>
      <c r="C133" s="40" t="str">
        <f aca="true" t="shared" si="22" ref="C133:C139">VLOOKUP($B133,$J$122:$L$140,2,FALSE)</f>
        <v>Sabrina Sinha</v>
      </c>
      <c r="D133" s="40" t="str">
        <f aca="true" t="shared" si="23" ref="D133:D139">VLOOKUP($B133,$J$122:$L$140,3,FALSE)</f>
        <v>Kent</v>
      </c>
      <c r="E133" s="12" t="s">
        <v>833</v>
      </c>
      <c r="F133" s="28" t="s">
        <v>793</v>
      </c>
      <c r="J133">
        <v>12</v>
      </c>
      <c r="K133"/>
      <c r="L133" s="55" t="s">
        <v>27</v>
      </c>
    </row>
    <row r="134" spans="1:12" ht="12">
      <c r="A134" s="22">
        <v>2</v>
      </c>
      <c r="B134" s="22">
        <v>1</v>
      </c>
      <c r="C134" s="40" t="str">
        <f t="shared" si="22"/>
        <v>Sophie Billington</v>
      </c>
      <c r="D134" s="40" t="str">
        <f t="shared" si="23"/>
        <v>Beds</v>
      </c>
      <c r="E134" s="12" t="s">
        <v>834</v>
      </c>
      <c r="F134" s="28" t="s">
        <v>793</v>
      </c>
      <c r="J134">
        <v>13</v>
      </c>
      <c r="K134" t="s">
        <v>230</v>
      </c>
      <c r="L134" s="55" t="s">
        <v>73</v>
      </c>
    </row>
    <row r="135" spans="1:12" ht="12">
      <c r="A135" s="22">
        <v>3</v>
      </c>
      <c r="B135" s="22">
        <v>16</v>
      </c>
      <c r="C135" s="40" t="str">
        <f t="shared" si="22"/>
        <v>Sophie Mansfield</v>
      </c>
      <c r="D135" s="40" t="str">
        <f t="shared" si="23"/>
        <v>Sussex</v>
      </c>
      <c r="E135" s="12" t="s">
        <v>835</v>
      </c>
      <c r="F135" s="28" t="s">
        <v>794</v>
      </c>
      <c r="J135">
        <v>14</v>
      </c>
      <c r="K135" t="s">
        <v>231</v>
      </c>
      <c r="L135" s="55" t="s">
        <v>29</v>
      </c>
    </row>
    <row r="136" spans="1:13" ht="12">
      <c r="A136" s="22">
        <v>4</v>
      </c>
      <c r="B136" s="22">
        <v>11</v>
      </c>
      <c r="C136" s="40" t="str">
        <f t="shared" si="22"/>
        <v>Isabel Dye</v>
      </c>
      <c r="D136" s="40" t="str">
        <f t="shared" si="23"/>
        <v>Middx</v>
      </c>
      <c r="E136" s="12" t="s">
        <v>836</v>
      </c>
      <c r="F136" s="28" t="s">
        <v>794</v>
      </c>
      <c r="J136">
        <v>15</v>
      </c>
      <c r="K136" t="s">
        <v>232</v>
      </c>
      <c r="L136" s="55" t="s">
        <v>30</v>
      </c>
      <c r="M136" s="21"/>
    </row>
    <row r="137" spans="1:13" ht="12">
      <c r="A137" s="22">
        <v>5</v>
      </c>
      <c r="B137" s="22">
        <v>7</v>
      </c>
      <c r="C137" s="40" t="str">
        <f t="shared" si="22"/>
        <v>Georgia Tuckfield</v>
      </c>
      <c r="D137" s="40" t="str">
        <f t="shared" si="23"/>
        <v>Essex</v>
      </c>
      <c r="E137" s="12" t="s">
        <v>837</v>
      </c>
      <c r="J137">
        <v>16</v>
      </c>
      <c r="K137" t="s">
        <v>233</v>
      </c>
      <c r="L137" s="55" t="s">
        <v>31</v>
      </c>
      <c r="M137" s="21"/>
    </row>
    <row r="138" spans="1:13" ht="12">
      <c r="A138" s="22">
        <v>6</v>
      </c>
      <c r="B138" s="22">
        <v>5</v>
      </c>
      <c r="C138" s="40" t="str">
        <f t="shared" si="22"/>
        <v>Lily England</v>
      </c>
      <c r="D138" s="40" t="str">
        <f t="shared" si="23"/>
        <v>Cornwall</v>
      </c>
      <c r="E138" s="12" t="s">
        <v>838</v>
      </c>
      <c r="J138" s="24"/>
      <c r="K138" s="21"/>
      <c r="L138" s="21"/>
      <c r="M138" s="21"/>
    </row>
    <row r="139" spans="1:12" ht="12">
      <c r="A139" s="22">
        <v>7</v>
      </c>
      <c r="B139" s="22">
        <v>4</v>
      </c>
      <c r="C139" s="40" t="str">
        <f t="shared" si="22"/>
        <v>Rebecca Pealey</v>
      </c>
      <c r="D139" s="40" t="str">
        <f t="shared" si="23"/>
        <v>Cambs</v>
      </c>
      <c r="E139" s="12" t="s">
        <v>839</v>
      </c>
      <c r="K139" s="49"/>
      <c r="L139" s="51"/>
    </row>
    <row r="140" spans="1:12" ht="12">
      <c r="A140" s="22"/>
      <c r="B140" s="22"/>
      <c r="C140" s="40"/>
      <c r="D140" s="40"/>
      <c r="K140" s="51"/>
      <c r="L140" s="51"/>
    </row>
    <row r="141" spans="1:12" ht="12">
      <c r="A141" s="22"/>
      <c r="B141" s="22"/>
      <c r="C141" s="40"/>
      <c r="D141" s="40"/>
      <c r="K141" s="53"/>
      <c r="L141" s="51"/>
    </row>
    <row r="142" spans="1:12" ht="12">
      <c r="A142" s="22"/>
      <c r="B142" s="22"/>
      <c r="C142" s="40"/>
      <c r="D142" s="40"/>
      <c r="K142" s="53"/>
      <c r="L142" s="51"/>
    </row>
    <row r="143" spans="1:11" ht="12">
      <c r="A143" s="57" t="s">
        <v>6</v>
      </c>
      <c r="B143" s="57"/>
      <c r="C143" s="40"/>
      <c r="D143" s="40"/>
      <c r="K143" s="52"/>
    </row>
    <row r="144" spans="1:5" ht="12">
      <c r="A144" s="22">
        <v>1</v>
      </c>
      <c r="B144" s="22">
        <v>10</v>
      </c>
      <c r="C144" s="40" t="str">
        <f aca="true" t="shared" si="24" ref="C144:C151">VLOOKUP($B144,$J$122:$L$140,2,FALSE)</f>
        <v>Sabrina Sinha</v>
      </c>
      <c r="D144" s="40" t="str">
        <f aca="true" t="shared" si="25" ref="D144:D151">VLOOKUP($B144,$J$122:$L$140,3,FALSE)</f>
        <v>Kent</v>
      </c>
      <c r="E144" s="12" t="s">
        <v>1082</v>
      </c>
    </row>
    <row r="145" spans="1:5" ht="12">
      <c r="A145" s="22">
        <v>2</v>
      </c>
      <c r="B145" s="22">
        <v>3</v>
      </c>
      <c r="C145" s="40" t="str">
        <f t="shared" si="24"/>
        <v>Rebecca Croft</v>
      </c>
      <c r="D145" s="40" t="str">
        <f t="shared" si="25"/>
        <v>Bucks</v>
      </c>
      <c r="E145" s="12" t="s">
        <v>1083</v>
      </c>
    </row>
    <row r="146" spans="1:5" ht="12">
      <c r="A146" s="22">
        <v>3</v>
      </c>
      <c r="B146" s="22">
        <v>1</v>
      </c>
      <c r="C146" s="40" t="str">
        <f t="shared" si="24"/>
        <v>Sophie Billington</v>
      </c>
      <c r="D146" s="40" t="str">
        <f t="shared" si="25"/>
        <v>Beds</v>
      </c>
      <c r="E146" s="12" t="s">
        <v>1084</v>
      </c>
    </row>
    <row r="147" spans="1:5" ht="12">
      <c r="A147" s="22">
        <v>4</v>
      </c>
      <c r="B147" s="22">
        <v>14</v>
      </c>
      <c r="C147" s="40" t="str">
        <f t="shared" si="24"/>
        <v>Sophie Tooley</v>
      </c>
      <c r="D147" s="40" t="str">
        <f t="shared" si="25"/>
        <v>Suffolk</v>
      </c>
      <c r="E147" s="12" t="s">
        <v>1085</v>
      </c>
    </row>
    <row r="148" spans="1:5" ht="12">
      <c r="A148" s="22">
        <v>5</v>
      </c>
      <c r="B148" s="22">
        <v>16</v>
      </c>
      <c r="C148" s="40" t="str">
        <f t="shared" si="24"/>
        <v>Sophie Mansfield</v>
      </c>
      <c r="D148" s="40" t="str">
        <f t="shared" si="25"/>
        <v>Sussex</v>
      </c>
      <c r="E148" s="12" t="s">
        <v>1086</v>
      </c>
    </row>
    <row r="149" spans="1:5" ht="12">
      <c r="A149" s="22">
        <v>6</v>
      </c>
      <c r="B149" s="22">
        <v>11</v>
      </c>
      <c r="C149" s="40" t="str">
        <f t="shared" si="24"/>
        <v>Isabel Dye</v>
      </c>
      <c r="D149" s="40" t="str">
        <f t="shared" si="25"/>
        <v>Middx</v>
      </c>
      <c r="E149" s="12" t="s">
        <v>1087</v>
      </c>
    </row>
    <row r="150" spans="1:5" ht="12">
      <c r="A150" s="22">
        <v>7</v>
      </c>
      <c r="B150" s="22">
        <v>8</v>
      </c>
      <c r="C150" s="40" t="str">
        <f t="shared" si="24"/>
        <v>Evie Grice</v>
      </c>
      <c r="D150" s="40" t="str">
        <f t="shared" si="25"/>
        <v>Hants</v>
      </c>
      <c r="E150" s="12" t="s">
        <v>1088</v>
      </c>
    </row>
    <row r="151" spans="1:6" ht="12">
      <c r="A151" s="58">
        <v>8</v>
      </c>
      <c r="B151" s="58">
        <v>15</v>
      </c>
      <c r="C151" s="40" t="str">
        <f t="shared" si="24"/>
        <v>Alice Chandler</v>
      </c>
      <c r="D151" s="40" t="str">
        <f t="shared" si="25"/>
        <v>Surrey</v>
      </c>
      <c r="E151" s="76" t="s">
        <v>1089</v>
      </c>
      <c r="F151" s="32"/>
    </row>
    <row r="152" spans="1:6" ht="12.75" thickBot="1">
      <c r="A152" s="59"/>
      <c r="B152" s="59"/>
      <c r="C152" s="30"/>
      <c r="D152" s="30"/>
      <c r="E152" s="16"/>
      <c r="F152" s="30"/>
    </row>
    <row r="154" spans="1:4" ht="12">
      <c r="A154" s="56" t="s">
        <v>9</v>
      </c>
      <c r="B154" s="56"/>
      <c r="D154" s="35" t="s">
        <v>177</v>
      </c>
    </row>
    <row r="155" spans="1:12" ht="12">
      <c r="A155" s="22">
        <v>1</v>
      </c>
      <c r="B155" s="22">
        <v>11</v>
      </c>
      <c r="C155" s="40" t="str">
        <f>VLOOKUP($B155,$J$155:$L$170,2,FALSE)</f>
        <v>Sophia Parvizi-Wayne</v>
      </c>
      <c r="D155" s="40" t="str">
        <f>VLOOKUP($B155,$J$155:$L$170,3,FALSE)</f>
        <v>Middx</v>
      </c>
      <c r="E155" s="14" t="s">
        <v>964</v>
      </c>
      <c r="J155">
        <v>1</v>
      </c>
      <c r="K155" t="s">
        <v>234</v>
      </c>
      <c r="L155" s="55" t="s">
        <v>17</v>
      </c>
    </row>
    <row r="156" spans="1:12" ht="12">
      <c r="A156" s="22">
        <v>2</v>
      </c>
      <c r="B156" s="22">
        <v>7</v>
      </c>
      <c r="C156" s="40" t="str">
        <f aca="true" t="shared" si="26" ref="C156:C169">VLOOKUP($B156,$J$155:$L$170,2,FALSE)</f>
        <v>Gemma Hollaway</v>
      </c>
      <c r="D156" s="40" t="str">
        <f aca="true" t="shared" si="27" ref="D156:D169">VLOOKUP($B156,$J$155:$L$170,3,FALSE)</f>
        <v>Essex</v>
      </c>
      <c r="E156" s="14" t="s">
        <v>965</v>
      </c>
      <c r="J156">
        <v>2</v>
      </c>
      <c r="K156" t="s">
        <v>235</v>
      </c>
      <c r="L156" s="55" t="s">
        <v>18</v>
      </c>
    </row>
    <row r="157" spans="1:12" ht="12">
      <c r="A157" s="85">
        <v>3</v>
      </c>
      <c r="B157" s="85">
        <v>16</v>
      </c>
      <c r="C157" s="86" t="str">
        <f t="shared" si="26"/>
        <v>Nicole Taylor</v>
      </c>
      <c r="D157" s="86" t="str">
        <f t="shared" si="27"/>
        <v>Sussex</v>
      </c>
      <c r="E157" s="87" t="s">
        <v>966</v>
      </c>
      <c r="J157">
        <v>3</v>
      </c>
      <c r="K157" t="s">
        <v>236</v>
      </c>
      <c r="L157" s="55" t="s">
        <v>19</v>
      </c>
    </row>
    <row r="158" spans="1:12" ht="12">
      <c r="A158" s="22">
        <v>4</v>
      </c>
      <c r="B158" s="22">
        <v>10</v>
      </c>
      <c r="C158" s="40" t="str">
        <f t="shared" si="26"/>
        <v>Kelsey Fuss</v>
      </c>
      <c r="D158" s="40" t="str">
        <f t="shared" si="27"/>
        <v>Kent</v>
      </c>
      <c r="E158" s="14" t="s">
        <v>967</v>
      </c>
      <c r="J158">
        <v>4</v>
      </c>
      <c r="K158" t="s">
        <v>237</v>
      </c>
      <c r="L158" s="55" t="s">
        <v>20</v>
      </c>
    </row>
    <row r="159" spans="1:12" ht="12">
      <c r="A159" s="22">
        <v>5</v>
      </c>
      <c r="B159" s="22">
        <v>5</v>
      </c>
      <c r="C159" s="40" t="str">
        <f t="shared" si="26"/>
        <v>Yolande Barnsley</v>
      </c>
      <c r="D159" s="40" t="str">
        <f t="shared" si="27"/>
        <v>Cornwall</v>
      </c>
      <c r="E159" s="14" t="s">
        <v>968</v>
      </c>
      <c r="J159">
        <v>5</v>
      </c>
      <c r="K159" t="s">
        <v>238</v>
      </c>
      <c r="L159" s="55" t="s">
        <v>21</v>
      </c>
    </row>
    <row r="160" spans="1:12" ht="12">
      <c r="A160" s="22">
        <v>6</v>
      </c>
      <c r="B160" s="22">
        <v>15</v>
      </c>
      <c r="C160" s="40" t="str">
        <f t="shared" si="26"/>
        <v>Stevie Lawrence</v>
      </c>
      <c r="D160" s="40" t="str">
        <f t="shared" si="27"/>
        <v>Surrey</v>
      </c>
      <c r="E160" s="14" t="s">
        <v>969</v>
      </c>
      <c r="J160">
        <v>6</v>
      </c>
      <c r="K160"/>
      <c r="L160" s="55" t="s">
        <v>23</v>
      </c>
    </row>
    <row r="161" spans="1:12" ht="12">
      <c r="A161" s="22">
        <v>7</v>
      </c>
      <c r="B161" s="22">
        <v>14</v>
      </c>
      <c r="C161" s="40" t="str">
        <f t="shared" si="26"/>
        <v>Holly Davis</v>
      </c>
      <c r="D161" s="40" t="str">
        <f t="shared" si="27"/>
        <v>Suffolk</v>
      </c>
      <c r="E161" s="14" t="s">
        <v>970</v>
      </c>
      <c r="J161">
        <v>7</v>
      </c>
      <c r="K161" t="s">
        <v>239</v>
      </c>
      <c r="L161" s="55" t="s">
        <v>24</v>
      </c>
    </row>
    <row r="162" spans="1:12" ht="12">
      <c r="A162" s="22">
        <v>8</v>
      </c>
      <c r="B162" s="22">
        <v>3</v>
      </c>
      <c r="C162" s="40" t="str">
        <f t="shared" si="26"/>
        <v>Natasha Taylor</v>
      </c>
      <c r="D162" s="40" t="str">
        <f t="shared" si="27"/>
        <v>Bucks</v>
      </c>
      <c r="E162" s="14" t="s">
        <v>971</v>
      </c>
      <c r="J162">
        <v>8</v>
      </c>
      <c r="K162" t="s">
        <v>240</v>
      </c>
      <c r="L162" s="55" t="s">
        <v>71</v>
      </c>
    </row>
    <row r="163" spans="1:12" ht="12">
      <c r="A163" s="22">
        <v>9</v>
      </c>
      <c r="B163" s="22">
        <v>2</v>
      </c>
      <c r="C163" s="40" t="str">
        <f t="shared" si="26"/>
        <v>Alexandra Barbour</v>
      </c>
      <c r="D163" s="40" t="str">
        <f t="shared" si="27"/>
        <v>Berks</v>
      </c>
      <c r="E163" s="14" t="s">
        <v>972</v>
      </c>
      <c r="J163">
        <v>9</v>
      </c>
      <c r="K163" t="s">
        <v>241</v>
      </c>
      <c r="L163" s="55" t="s">
        <v>25</v>
      </c>
    </row>
    <row r="164" spans="1:12" ht="12">
      <c r="A164" s="22">
        <v>10</v>
      </c>
      <c r="B164" s="22">
        <v>13</v>
      </c>
      <c r="C164" s="40" t="str">
        <f t="shared" si="26"/>
        <v>Helene Greenwood</v>
      </c>
      <c r="D164" s="40" t="str">
        <f t="shared" si="27"/>
        <v>Oxon</v>
      </c>
      <c r="E164" s="14" t="s">
        <v>973</v>
      </c>
      <c r="J164">
        <v>10</v>
      </c>
      <c r="K164" t="s">
        <v>242</v>
      </c>
      <c r="L164" s="55" t="s">
        <v>26</v>
      </c>
    </row>
    <row r="165" spans="1:12" ht="12">
      <c r="A165" s="22">
        <v>11</v>
      </c>
      <c r="B165" s="22">
        <v>9</v>
      </c>
      <c r="C165" s="40" t="str">
        <f t="shared" si="26"/>
        <v>Elizabeth Parry</v>
      </c>
      <c r="D165" s="40" t="str">
        <f t="shared" si="27"/>
        <v>Herts</v>
      </c>
      <c r="E165" s="14" t="s">
        <v>974</v>
      </c>
      <c r="J165">
        <v>11</v>
      </c>
      <c r="K165" t="s">
        <v>243</v>
      </c>
      <c r="L165" s="55" t="s">
        <v>72</v>
      </c>
    </row>
    <row r="166" spans="1:12" ht="12">
      <c r="A166" s="22">
        <v>12</v>
      </c>
      <c r="B166" s="22">
        <v>12</v>
      </c>
      <c r="C166" s="40" t="str">
        <f t="shared" si="26"/>
        <v>Annie Rooks</v>
      </c>
      <c r="D166" s="40" t="str">
        <f t="shared" si="27"/>
        <v>Norfolk</v>
      </c>
      <c r="E166" s="14" t="s">
        <v>975</v>
      </c>
      <c r="J166">
        <v>12</v>
      </c>
      <c r="K166" t="s">
        <v>963</v>
      </c>
      <c r="L166" s="55" t="s">
        <v>27</v>
      </c>
    </row>
    <row r="167" spans="1:12" ht="12">
      <c r="A167" s="22">
        <v>13</v>
      </c>
      <c r="B167" s="22">
        <v>4</v>
      </c>
      <c r="C167" s="40" t="str">
        <f t="shared" si="26"/>
        <v>Hollie Parker</v>
      </c>
      <c r="D167" s="40" t="str">
        <f t="shared" si="27"/>
        <v>Cambs</v>
      </c>
      <c r="F167" s="27" t="s">
        <v>826</v>
      </c>
      <c r="J167">
        <v>13</v>
      </c>
      <c r="K167" t="s">
        <v>244</v>
      </c>
      <c r="L167" s="55" t="s">
        <v>73</v>
      </c>
    </row>
    <row r="168" spans="1:12" ht="12">
      <c r="A168" s="22">
        <v>14</v>
      </c>
      <c r="B168" s="22">
        <v>1</v>
      </c>
      <c r="C168" s="40" t="str">
        <f t="shared" si="26"/>
        <v>Alana Harris</v>
      </c>
      <c r="D168" s="40" t="str">
        <f t="shared" si="27"/>
        <v>Beds</v>
      </c>
      <c r="F168" s="27" t="s">
        <v>840</v>
      </c>
      <c r="J168">
        <v>14</v>
      </c>
      <c r="K168" t="s">
        <v>245</v>
      </c>
      <c r="L168" s="55" t="s">
        <v>29</v>
      </c>
    </row>
    <row r="169" spans="1:13" ht="12">
      <c r="A169" s="22">
        <v>15</v>
      </c>
      <c r="B169" s="22">
        <v>8</v>
      </c>
      <c r="C169" s="40" t="str">
        <f t="shared" si="26"/>
        <v>Lucy Wildash</v>
      </c>
      <c r="D169" s="40" t="str">
        <f t="shared" si="27"/>
        <v>Hants</v>
      </c>
      <c r="F169" s="27" t="s">
        <v>840</v>
      </c>
      <c r="J169">
        <v>15</v>
      </c>
      <c r="K169" t="s">
        <v>246</v>
      </c>
      <c r="L169" s="55" t="s">
        <v>30</v>
      </c>
      <c r="M169" s="21"/>
    </row>
    <row r="170" spans="1:13" ht="12">
      <c r="A170" s="22"/>
      <c r="B170" s="22"/>
      <c r="C170" s="40"/>
      <c r="D170" s="40"/>
      <c r="J170">
        <v>16</v>
      </c>
      <c r="K170" t="s">
        <v>247</v>
      </c>
      <c r="L170" s="55" t="s">
        <v>31</v>
      </c>
      <c r="M170" s="21"/>
    </row>
    <row r="171" spans="1:13" ht="12">
      <c r="A171" s="24"/>
      <c r="B171" s="22"/>
      <c r="C171" s="40"/>
      <c r="D171" s="40"/>
      <c r="J171" s="24"/>
      <c r="K171" s="21"/>
      <c r="L171" s="21"/>
      <c r="M171" s="21"/>
    </row>
    <row r="172" spans="1:6" ht="12.75" thickBot="1">
      <c r="A172" s="59"/>
      <c r="B172" s="59"/>
      <c r="C172" s="30"/>
      <c r="D172" s="30"/>
      <c r="E172" s="16"/>
      <c r="F172" s="30"/>
    </row>
    <row r="174" spans="1:4" ht="12">
      <c r="A174" s="56" t="s">
        <v>57</v>
      </c>
      <c r="B174" s="56"/>
      <c r="D174" s="34" t="s">
        <v>85</v>
      </c>
    </row>
    <row r="175" spans="1:13" ht="12">
      <c r="A175" s="57" t="s">
        <v>1</v>
      </c>
      <c r="B175" s="57"/>
      <c r="C175" s="14" t="s">
        <v>2</v>
      </c>
      <c r="D175" s="14"/>
      <c r="F175" s="27" t="s">
        <v>3</v>
      </c>
      <c r="M175" s="26"/>
    </row>
    <row r="176" spans="1:12" ht="12">
      <c r="A176" s="22">
        <v>1</v>
      </c>
      <c r="B176" s="22"/>
      <c r="C176" s="40" t="e">
        <f aca="true" t="shared" si="28" ref="C176:C183">VLOOKUP($B176,$J$176:$L$194,2,FALSE)</f>
        <v>#N/A</v>
      </c>
      <c r="D176" s="40" t="e">
        <f aca="true" t="shared" si="29" ref="D176:D183">VLOOKUP($B176,$J$176:$L$194,3,FALSE)</f>
        <v>#N/A</v>
      </c>
      <c r="J176">
        <v>1</v>
      </c>
      <c r="K176" t="s">
        <v>248</v>
      </c>
      <c r="L176" s="55" t="s">
        <v>17</v>
      </c>
    </row>
    <row r="177" spans="1:12" ht="12">
      <c r="A177" s="22">
        <v>2</v>
      </c>
      <c r="B177" s="22"/>
      <c r="C177" s="40" t="e">
        <f t="shared" si="28"/>
        <v>#N/A</v>
      </c>
      <c r="D177" s="40" t="e">
        <f t="shared" si="29"/>
        <v>#N/A</v>
      </c>
      <c r="J177">
        <v>2</v>
      </c>
      <c r="K177"/>
      <c r="L177" s="55" t="s">
        <v>18</v>
      </c>
    </row>
    <row r="178" spans="1:12" ht="12">
      <c r="A178" s="22">
        <v>3</v>
      </c>
      <c r="B178" s="22"/>
      <c r="C178" s="40" t="e">
        <f t="shared" si="28"/>
        <v>#N/A</v>
      </c>
      <c r="D178" s="40" t="e">
        <f t="shared" si="29"/>
        <v>#N/A</v>
      </c>
      <c r="J178">
        <v>3</v>
      </c>
      <c r="K178" t="s">
        <v>249</v>
      </c>
      <c r="L178" s="55" t="s">
        <v>19</v>
      </c>
    </row>
    <row r="179" spans="1:12" ht="12">
      <c r="A179" s="22">
        <v>4</v>
      </c>
      <c r="B179" s="22"/>
      <c r="C179" s="40" t="e">
        <f t="shared" si="28"/>
        <v>#N/A</v>
      </c>
      <c r="D179" s="40" t="e">
        <f t="shared" si="29"/>
        <v>#N/A</v>
      </c>
      <c r="J179">
        <v>4</v>
      </c>
      <c r="K179" s="75" t="s">
        <v>272</v>
      </c>
      <c r="L179" s="55" t="s">
        <v>20</v>
      </c>
    </row>
    <row r="180" spans="1:12" ht="12">
      <c r="A180" s="22">
        <v>5</v>
      </c>
      <c r="B180" s="22"/>
      <c r="C180" s="40" t="e">
        <f t="shared" si="28"/>
        <v>#N/A</v>
      </c>
      <c r="D180" s="40" t="e">
        <f t="shared" si="29"/>
        <v>#N/A</v>
      </c>
      <c r="J180">
        <v>5</v>
      </c>
      <c r="K180" t="s">
        <v>250</v>
      </c>
      <c r="L180" s="55" t="s">
        <v>21</v>
      </c>
    </row>
    <row r="181" spans="1:14" ht="12">
      <c r="A181" s="22">
        <v>6</v>
      </c>
      <c r="B181" s="22"/>
      <c r="C181" s="40" t="e">
        <f t="shared" si="28"/>
        <v>#N/A</v>
      </c>
      <c r="D181" s="40" t="e">
        <f t="shared" si="29"/>
        <v>#N/A</v>
      </c>
      <c r="J181">
        <v>6</v>
      </c>
      <c r="K181"/>
      <c r="L181" s="55" t="s">
        <v>23</v>
      </c>
      <c r="N181" s="22"/>
    </row>
    <row r="182" spans="1:12" ht="12">
      <c r="A182" s="22">
        <v>7</v>
      </c>
      <c r="B182" s="22"/>
      <c r="C182" s="40" t="e">
        <f t="shared" si="28"/>
        <v>#N/A</v>
      </c>
      <c r="D182" s="40" t="e">
        <f t="shared" si="29"/>
        <v>#N/A</v>
      </c>
      <c r="J182">
        <v>7</v>
      </c>
      <c r="K182" t="s">
        <v>251</v>
      </c>
      <c r="L182" s="55" t="s">
        <v>24</v>
      </c>
    </row>
    <row r="183" spans="1:12" ht="12">
      <c r="A183" s="22">
        <v>8</v>
      </c>
      <c r="B183" s="22"/>
      <c r="C183" s="40" t="e">
        <f t="shared" si="28"/>
        <v>#N/A</v>
      </c>
      <c r="D183" s="40" t="e">
        <f t="shared" si="29"/>
        <v>#N/A</v>
      </c>
      <c r="J183">
        <v>8</v>
      </c>
      <c r="K183"/>
      <c r="L183" s="55" t="s">
        <v>71</v>
      </c>
    </row>
    <row r="184" spans="1:12" ht="12">
      <c r="A184" s="57" t="s">
        <v>4</v>
      </c>
      <c r="B184" s="57"/>
      <c r="C184" s="41" t="s">
        <v>2</v>
      </c>
      <c r="D184" s="40"/>
      <c r="F184" s="27" t="s">
        <v>3</v>
      </c>
      <c r="J184">
        <v>9</v>
      </c>
      <c r="K184" t="s">
        <v>252</v>
      </c>
      <c r="L184" s="55" t="s">
        <v>25</v>
      </c>
    </row>
    <row r="185" spans="1:12" ht="12">
      <c r="A185" s="22">
        <v>1</v>
      </c>
      <c r="B185" s="22"/>
      <c r="C185" s="40" t="e">
        <f aca="true" t="shared" si="30" ref="C185:C192">VLOOKUP($B185,$J$176:$L$194,2,FALSE)</f>
        <v>#N/A</v>
      </c>
      <c r="D185" s="40" t="e">
        <f aca="true" t="shared" si="31" ref="D185:D192">VLOOKUP($B185,$J$176:$L$194,3,FALSE)</f>
        <v>#N/A</v>
      </c>
      <c r="J185">
        <v>10</v>
      </c>
      <c r="K185" t="s">
        <v>253</v>
      </c>
      <c r="L185" s="55" t="s">
        <v>26</v>
      </c>
    </row>
    <row r="186" spans="1:12" ht="12">
      <c r="A186" s="22">
        <v>2</v>
      </c>
      <c r="B186" s="22"/>
      <c r="C186" s="40" t="e">
        <f t="shared" si="30"/>
        <v>#N/A</v>
      </c>
      <c r="D186" s="40" t="e">
        <f t="shared" si="31"/>
        <v>#N/A</v>
      </c>
      <c r="J186">
        <v>11</v>
      </c>
      <c r="K186" t="s">
        <v>254</v>
      </c>
      <c r="L186" s="55" t="s">
        <v>72</v>
      </c>
    </row>
    <row r="187" spans="1:12" ht="12">
      <c r="A187" s="22">
        <v>3</v>
      </c>
      <c r="B187" s="22"/>
      <c r="C187" s="40" t="e">
        <f t="shared" si="30"/>
        <v>#N/A</v>
      </c>
      <c r="D187" s="40" t="e">
        <f t="shared" si="31"/>
        <v>#N/A</v>
      </c>
      <c r="J187">
        <v>12</v>
      </c>
      <c r="K187" t="s">
        <v>748</v>
      </c>
      <c r="L187" s="55" t="s">
        <v>27</v>
      </c>
    </row>
    <row r="188" spans="1:12" ht="12">
      <c r="A188" s="22">
        <v>4</v>
      </c>
      <c r="B188" s="22"/>
      <c r="C188" s="40" t="e">
        <f t="shared" si="30"/>
        <v>#N/A</v>
      </c>
      <c r="D188" s="40" t="e">
        <f t="shared" si="31"/>
        <v>#N/A</v>
      </c>
      <c r="J188">
        <v>13</v>
      </c>
      <c r="K188"/>
      <c r="L188" s="55" t="s">
        <v>73</v>
      </c>
    </row>
    <row r="189" spans="1:12" ht="12">
      <c r="A189" s="22">
        <v>5</v>
      </c>
      <c r="B189" s="22"/>
      <c r="C189" s="40" t="e">
        <f t="shared" si="30"/>
        <v>#N/A</v>
      </c>
      <c r="D189" s="40" t="e">
        <f t="shared" si="31"/>
        <v>#N/A</v>
      </c>
      <c r="J189">
        <v>14</v>
      </c>
      <c r="K189" t="s">
        <v>255</v>
      </c>
      <c r="L189" s="55" t="s">
        <v>29</v>
      </c>
    </row>
    <row r="190" spans="1:13" ht="12">
      <c r="A190" s="22">
        <v>6</v>
      </c>
      <c r="B190" s="22"/>
      <c r="C190" s="40" t="e">
        <f t="shared" si="30"/>
        <v>#N/A</v>
      </c>
      <c r="D190" s="40" t="e">
        <f t="shared" si="31"/>
        <v>#N/A</v>
      </c>
      <c r="J190">
        <v>15</v>
      </c>
      <c r="K190" t="s">
        <v>260</v>
      </c>
      <c r="L190" s="55" t="s">
        <v>30</v>
      </c>
      <c r="M190" s="21"/>
    </row>
    <row r="191" spans="1:13" ht="12">
      <c r="A191" s="22">
        <v>7</v>
      </c>
      <c r="B191" s="22"/>
      <c r="C191" s="40" t="e">
        <f t="shared" si="30"/>
        <v>#N/A</v>
      </c>
      <c r="D191" s="40" t="e">
        <f t="shared" si="31"/>
        <v>#N/A</v>
      </c>
      <c r="J191">
        <v>16</v>
      </c>
      <c r="K191" t="s">
        <v>256</v>
      </c>
      <c r="L191" s="55" t="s">
        <v>31</v>
      </c>
      <c r="M191" s="21"/>
    </row>
    <row r="192" spans="1:13" ht="12">
      <c r="A192" s="22">
        <v>8</v>
      </c>
      <c r="B192" s="22"/>
      <c r="C192" s="40" t="e">
        <f t="shared" si="30"/>
        <v>#N/A</v>
      </c>
      <c r="D192" s="40" t="e">
        <f t="shared" si="31"/>
        <v>#N/A</v>
      </c>
      <c r="J192" s="24"/>
      <c r="K192" s="21"/>
      <c r="L192" s="21"/>
      <c r="M192" s="21"/>
    </row>
    <row r="193" spans="1:12" ht="12">
      <c r="A193" s="57" t="s">
        <v>5</v>
      </c>
      <c r="B193" s="57"/>
      <c r="C193" s="41" t="s">
        <v>2</v>
      </c>
      <c r="D193" s="40"/>
      <c r="F193" s="27" t="s">
        <v>3</v>
      </c>
      <c r="K193" s="49"/>
      <c r="L193" s="51"/>
    </row>
    <row r="194" spans="1:11" ht="12">
      <c r="A194" s="22">
        <v>1</v>
      </c>
      <c r="B194" s="22"/>
      <c r="C194" s="40" t="e">
        <f aca="true" t="shared" si="32" ref="C194:C201">VLOOKUP($B194,$J$176:$L$194,2,FALSE)</f>
        <v>#N/A</v>
      </c>
      <c r="D194" s="40" t="e">
        <f aca="true" t="shared" si="33" ref="D194:D201">VLOOKUP($B194,$J$176:$L$194,3,FALSE)</f>
        <v>#N/A</v>
      </c>
      <c r="K194" s="51"/>
    </row>
    <row r="195" spans="1:4" ht="12">
      <c r="A195" s="22">
        <v>2</v>
      </c>
      <c r="B195" s="22"/>
      <c r="C195" s="40" t="e">
        <f t="shared" si="32"/>
        <v>#N/A</v>
      </c>
      <c r="D195" s="40" t="e">
        <f t="shared" si="33"/>
        <v>#N/A</v>
      </c>
    </row>
    <row r="196" spans="1:4" ht="12">
      <c r="A196" s="22">
        <v>3</v>
      </c>
      <c r="B196" s="22"/>
      <c r="C196" s="40" t="e">
        <f t="shared" si="32"/>
        <v>#N/A</v>
      </c>
      <c r="D196" s="40" t="e">
        <f t="shared" si="33"/>
        <v>#N/A</v>
      </c>
    </row>
    <row r="197" spans="1:4" ht="12">
      <c r="A197" s="22">
        <v>4</v>
      </c>
      <c r="B197" s="22"/>
      <c r="C197" s="40" t="e">
        <f t="shared" si="32"/>
        <v>#N/A</v>
      </c>
      <c r="D197" s="40" t="e">
        <f t="shared" si="33"/>
        <v>#N/A</v>
      </c>
    </row>
    <row r="198" spans="1:4" ht="12">
      <c r="A198" s="22">
        <v>5</v>
      </c>
      <c r="B198" s="22"/>
      <c r="C198" s="40" t="e">
        <f t="shared" si="32"/>
        <v>#N/A</v>
      </c>
      <c r="D198" s="40" t="e">
        <f t="shared" si="33"/>
        <v>#N/A</v>
      </c>
    </row>
    <row r="199" spans="1:4" ht="12">
      <c r="A199" s="22">
        <v>6</v>
      </c>
      <c r="B199" s="22"/>
      <c r="C199" s="40" t="e">
        <f t="shared" si="32"/>
        <v>#N/A</v>
      </c>
      <c r="D199" s="40" t="e">
        <f t="shared" si="33"/>
        <v>#N/A</v>
      </c>
    </row>
    <row r="200" spans="1:4" ht="12">
      <c r="A200" s="22">
        <v>7</v>
      </c>
      <c r="B200" s="22"/>
      <c r="C200" s="40" t="e">
        <f t="shared" si="32"/>
        <v>#N/A</v>
      </c>
      <c r="D200" s="40" t="e">
        <f t="shared" si="33"/>
        <v>#N/A</v>
      </c>
    </row>
    <row r="201" spans="1:4" ht="12">
      <c r="A201" s="22">
        <v>8</v>
      </c>
      <c r="B201" s="22"/>
      <c r="C201" s="40" t="e">
        <f t="shared" si="32"/>
        <v>#N/A</v>
      </c>
      <c r="D201" s="40" t="e">
        <f t="shared" si="33"/>
        <v>#N/A</v>
      </c>
    </row>
    <row r="202" spans="1:4" ht="12">
      <c r="A202" s="57" t="s">
        <v>6</v>
      </c>
      <c r="B202" s="57"/>
      <c r="C202" s="78" t="s">
        <v>2</v>
      </c>
      <c r="D202" s="40">
        <v>-3.7</v>
      </c>
    </row>
    <row r="203" spans="1:5" ht="12">
      <c r="A203" s="22">
        <v>1</v>
      </c>
      <c r="B203" s="22">
        <v>7</v>
      </c>
      <c r="C203" s="40" t="str">
        <f aca="true" t="shared" si="34" ref="C203:C212">VLOOKUP($B203,$J$176:$L$194,2,FALSE)</f>
        <v>Emma Nwofor</v>
      </c>
      <c r="D203" s="40" t="str">
        <f aca="true" t="shared" si="35" ref="D203:D212">VLOOKUP($B203,$J$176:$L$194,3,FALSE)</f>
        <v>Essex</v>
      </c>
      <c r="E203" s="12" t="s">
        <v>876</v>
      </c>
    </row>
    <row r="204" spans="1:5" ht="12">
      <c r="A204" s="22">
        <v>2</v>
      </c>
      <c r="B204" s="22">
        <v>11</v>
      </c>
      <c r="C204" s="40" t="str">
        <f t="shared" si="34"/>
        <v>Djanira Costa</v>
      </c>
      <c r="D204" s="40" t="str">
        <f t="shared" si="35"/>
        <v>Middx</v>
      </c>
      <c r="E204" s="12" t="s">
        <v>877</v>
      </c>
    </row>
    <row r="205" spans="1:5" ht="12">
      <c r="A205" s="22">
        <v>3</v>
      </c>
      <c r="B205" s="22">
        <v>10</v>
      </c>
      <c r="C205" s="40" t="str">
        <f t="shared" si="34"/>
        <v>Ellie Gooding</v>
      </c>
      <c r="D205" s="40" t="str">
        <f t="shared" si="35"/>
        <v>Kent</v>
      </c>
      <c r="E205" s="12" t="s">
        <v>878</v>
      </c>
    </row>
    <row r="206" spans="1:5" ht="12">
      <c r="A206" s="22">
        <v>4</v>
      </c>
      <c r="B206" s="22">
        <v>12</v>
      </c>
      <c r="C206" s="40" t="str">
        <f t="shared" si="34"/>
        <v>Tayla Brnson</v>
      </c>
      <c r="D206" s="40" t="str">
        <f t="shared" si="35"/>
        <v>Norfolk</v>
      </c>
      <c r="E206" s="12" t="s">
        <v>879</v>
      </c>
    </row>
    <row r="207" spans="1:5" ht="12">
      <c r="A207" s="22">
        <v>5</v>
      </c>
      <c r="B207" s="22">
        <v>15</v>
      </c>
      <c r="C207" s="40" t="str">
        <f t="shared" si="34"/>
        <v>Laura Darcey</v>
      </c>
      <c r="D207" s="40" t="str">
        <f t="shared" si="35"/>
        <v>Surrey</v>
      </c>
      <c r="E207" s="12" t="s">
        <v>880</v>
      </c>
    </row>
    <row r="208" spans="1:5" ht="12">
      <c r="A208" s="22">
        <v>6</v>
      </c>
      <c r="B208" s="22">
        <v>14</v>
      </c>
      <c r="C208" s="40" t="str">
        <f t="shared" si="34"/>
        <v>April Castle</v>
      </c>
      <c r="D208" s="40" t="str">
        <f t="shared" si="35"/>
        <v>Suffolk</v>
      </c>
      <c r="E208" s="12" t="s">
        <v>881</v>
      </c>
    </row>
    <row r="209" spans="1:4" ht="12">
      <c r="A209" s="22">
        <v>7</v>
      </c>
      <c r="B209" s="22"/>
      <c r="C209" s="40" t="e">
        <f t="shared" si="34"/>
        <v>#N/A</v>
      </c>
      <c r="D209" s="40" t="e">
        <f t="shared" si="35"/>
        <v>#N/A</v>
      </c>
    </row>
    <row r="210" spans="1:6" ht="12">
      <c r="A210" s="58">
        <v>8</v>
      </c>
      <c r="B210" s="58"/>
      <c r="C210" s="40" t="e">
        <f t="shared" si="34"/>
        <v>#N/A</v>
      </c>
      <c r="D210" s="40" t="e">
        <f t="shared" si="35"/>
        <v>#N/A</v>
      </c>
      <c r="E210" s="15"/>
      <c r="F210" s="32"/>
    </row>
    <row r="211" spans="1:6" ht="12.75" thickBot="1">
      <c r="A211" s="60"/>
      <c r="B211" s="60"/>
      <c r="C211" s="30" t="e">
        <f t="shared" si="34"/>
        <v>#N/A</v>
      </c>
      <c r="D211" s="30" t="e">
        <f t="shared" si="35"/>
        <v>#N/A</v>
      </c>
      <c r="E211" s="16"/>
      <c r="F211" s="30"/>
    </row>
    <row r="212" spans="2:4" ht="12">
      <c r="B212" s="77"/>
      <c r="C212" s="27" t="e">
        <f t="shared" si="34"/>
        <v>#N/A</v>
      </c>
      <c r="D212" s="27" t="e">
        <f t="shared" si="35"/>
        <v>#N/A</v>
      </c>
    </row>
    <row r="213" spans="1:4" ht="12">
      <c r="A213" s="56" t="s">
        <v>58</v>
      </c>
      <c r="B213" s="56"/>
      <c r="D213" s="35" t="s">
        <v>79</v>
      </c>
    </row>
    <row r="214" spans="1:13" ht="12">
      <c r="A214" s="57" t="s">
        <v>1</v>
      </c>
      <c r="B214" s="57"/>
      <c r="C214" s="14"/>
      <c r="D214" s="14"/>
      <c r="F214" s="27" t="s">
        <v>3</v>
      </c>
      <c r="M214" s="26"/>
    </row>
    <row r="215" spans="1:12" ht="12">
      <c r="A215" s="22">
        <v>1</v>
      </c>
      <c r="B215" s="22"/>
      <c r="C215" s="40" t="e">
        <f aca="true" t="shared" si="36" ref="C215:C222">VLOOKUP($B215,$J$215:$L$233,2,FALSE)</f>
        <v>#N/A</v>
      </c>
      <c r="D215" s="40" t="e">
        <f aca="true" t="shared" si="37" ref="D215:D222">VLOOKUP($B215,$J$215:$L$233,3,FALSE)</f>
        <v>#N/A</v>
      </c>
      <c r="J215">
        <v>1</v>
      </c>
      <c r="K215"/>
      <c r="L215" s="55" t="s">
        <v>17</v>
      </c>
    </row>
    <row r="216" spans="1:12" ht="12">
      <c r="A216" s="22">
        <v>2</v>
      </c>
      <c r="B216" s="22"/>
      <c r="C216" s="40" t="e">
        <f t="shared" si="36"/>
        <v>#N/A</v>
      </c>
      <c r="D216" s="40" t="e">
        <f t="shared" si="37"/>
        <v>#N/A</v>
      </c>
      <c r="J216">
        <v>2</v>
      </c>
      <c r="K216" t="s">
        <v>257</v>
      </c>
      <c r="L216" s="55" t="s">
        <v>18</v>
      </c>
    </row>
    <row r="217" spans="1:12" ht="12">
      <c r="A217" s="22">
        <v>3</v>
      </c>
      <c r="B217" s="22"/>
      <c r="C217" s="40" t="e">
        <f t="shared" si="36"/>
        <v>#N/A</v>
      </c>
      <c r="D217" s="40" t="e">
        <f t="shared" si="37"/>
        <v>#N/A</v>
      </c>
      <c r="J217">
        <v>3</v>
      </c>
      <c r="K217"/>
      <c r="L217" s="55" t="s">
        <v>19</v>
      </c>
    </row>
    <row r="218" spans="1:12" ht="12">
      <c r="A218" s="22">
        <v>4</v>
      </c>
      <c r="B218" s="22"/>
      <c r="C218" s="40" t="e">
        <f t="shared" si="36"/>
        <v>#N/A</v>
      </c>
      <c r="D218" s="40" t="e">
        <f t="shared" si="37"/>
        <v>#N/A</v>
      </c>
      <c r="J218">
        <v>4</v>
      </c>
      <c r="K218"/>
      <c r="L218" s="55" t="s">
        <v>20</v>
      </c>
    </row>
    <row r="219" spans="1:12" ht="12">
      <c r="A219" s="22">
        <v>5</v>
      </c>
      <c r="B219" s="22"/>
      <c r="C219" s="40" t="e">
        <f t="shared" si="36"/>
        <v>#N/A</v>
      </c>
      <c r="D219" s="40" t="e">
        <f t="shared" si="37"/>
        <v>#N/A</v>
      </c>
      <c r="J219">
        <v>5</v>
      </c>
      <c r="K219"/>
      <c r="L219" s="55" t="s">
        <v>21</v>
      </c>
    </row>
    <row r="220" spans="1:12" ht="12">
      <c r="A220" s="22">
        <v>6</v>
      </c>
      <c r="B220" s="22"/>
      <c r="C220" s="40" t="e">
        <f t="shared" si="36"/>
        <v>#N/A</v>
      </c>
      <c r="D220" s="40" t="e">
        <f t="shared" si="37"/>
        <v>#N/A</v>
      </c>
      <c r="J220">
        <v>6</v>
      </c>
      <c r="K220" s="75" t="s">
        <v>764</v>
      </c>
      <c r="L220" s="55" t="s">
        <v>23</v>
      </c>
    </row>
    <row r="221" spans="1:12" ht="12">
      <c r="A221" s="22">
        <v>7</v>
      </c>
      <c r="B221" s="22"/>
      <c r="C221" s="40" t="e">
        <f t="shared" si="36"/>
        <v>#N/A</v>
      </c>
      <c r="D221" s="40" t="e">
        <f t="shared" si="37"/>
        <v>#N/A</v>
      </c>
      <c r="J221">
        <v>7</v>
      </c>
      <c r="K221" t="s">
        <v>258</v>
      </c>
      <c r="L221" s="55" t="s">
        <v>24</v>
      </c>
    </row>
    <row r="222" spans="1:12" ht="12">
      <c r="A222" s="22">
        <v>8</v>
      </c>
      <c r="B222" s="22"/>
      <c r="C222" s="40" t="e">
        <f t="shared" si="36"/>
        <v>#N/A</v>
      </c>
      <c r="D222" s="40" t="e">
        <f t="shared" si="37"/>
        <v>#N/A</v>
      </c>
      <c r="J222">
        <v>8</v>
      </c>
      <c r="K222"/>
      <c r="L222" s="55" t="s">
        <v>71</v>
      </c>
    </row>
    <row r="223" spans="1:12" ht="12">
      <c r="A223" s="57" t="s">
        <v>4</v>
      </c>
      <c r="B223" s="57"/>
      <c r="C223" s="40"/>
      <c r="D223" s="40"/>
      <c r="F223" s="27" t="s">
        <v>3</v>
      </c>
      <c r="J223">
        <v>9</v>
      </c>
      <c r="K223" t="s">
        <v>259</v>
      </c>
      <c r="L223" s="55" t="s">
        <v>25</v>
      </c>
    </row>
    <row r="224" spans="1:12" ht="12">
      <c r="A224" s="22">
        <v>1</v>
      </c>
      <c r="B224" s="22"/>
      <c r="C224" s="40" t="e">
        <f aca="true" t="shared" si="38" ref="C224:C231">VLOOKUP($B224,$J$215:$L$233,2,FALSE)</f>
        <v>#N/A</v>
      </c>
      <c r="D224" s="40" t="e">
        <f aca="true" t="shared" si="39" ref="D224:D231">VLOOKUP($B224,$J$215:$L$233,3,FALSE)</f>
        <v>#N/A</v>
      </c>
      <c r="J224">
        <v>10</v>
      </c>
      <c r="K224"/>
      <c r="L224" s="55" t="s">
        <v>26</v>
      </c>
    </row>
    <row r="225" spans="1:12" ht="12">
      <c r="A225" s="22">
        <v>2</v>
      </c>
      <c r="B225" s="22"/>
      <c r="C225" s="40" t="e">
        <f t="shared" si="38"/>
        <v>#N/A</v>
      </c>
      <c r="D225" s="40" t="e">
        <f t="shared" si="39"/>
        <v>#N/A</v>
      </c>
      <c r="J225">
        <v>11</v>
      </c>
      <c r="K225"/>
      <c r="L225" s="55" t="s">
        <v>72</v>
      </c>
    </row>
    <row r="226" spans="1:12" ht="12">
      <c r="A226" s="22">
        <v>3</v>
      </c>
      <c r="B226" s="22"/>
      <c r="C226" s="40" t="e">
        <f t="shared" si="38"/>
        <v>#N/A</v>
      </c>
      <c r="D226" s="40" t="e">
        <f t="shared" si="39"/>
        <v>#N/A</v>
      </c>
      <c r="J226">
        <v>12</v>
      </c>
      <c r="K226"/>
      <c r="L226" s="55" t="s">
        <v>27</v>
      </c>
    </row>
    <row r="227" spans="1:12" ht="12">
      <c r="A227" s="22">
        <v>4</v>
      </c>
      <c r="B227" s="22"/>
      <c r="C227" s="40" t="e">
        <f t="shared" si="38"/>
        <v>#N/A</v>
      </c>
      <c r="D227" s="40" t="e">
        <f t="shared" si="39"/>
        <v>#N/A</v>
      </c>
      <c r="J227">
        <v>13</v>
      </c>
      <c r="K227"/>
      <c r="L227" s="55" t="s">
        <v>73</v>
      </c>
    </row>
    <row r="228" spans="1:12" ht="12">
      <c r="A228" s="22">
        <v>5</v>
      </c>
      <c r="B228" s="22"/>
      <c r="C228" s="40" t="e">
        <f t="shared" si="38"/>
        <v>#N/A</v>
      </c>
      <c r="D228" s="40" t="e">
        <f t="shared" si="39"/>
        <v>#N/A</v>
      </c>
      <c r="J228">
        <v>14</v>
      </c>
      <c r="K228"/>
      <c r="L228" s="55" t="s">
        <v>29</v>
      </c>
    </row>
    <row r="229" spans="1:13" ht="12">
      <c r="A229" s="22">
        <v>6</v>
      </c>
      <c r="B229" s="22"/>
      <c r="C229" s="40" t="e">
        <f t="shared" si="38"/>
        <v>#N/A</v>
      </c>
      <c r="D229" s="40" t="e">
        <f t="shared" si="39"/>
        <v>#N/A</v>
      </c>
      <c r="J229">
        <v>15</v>
      </c>
      <c r="K229" t="s">
        <v>746</v>
      </c>
      <c r="L229" s="55" t="s">
        <v>30</v>
      </c>
      <c r="M229" s="21"/>
    </row>
    <row r="230" spans="1:13" ht="12">
      <c r="A230" s="22">
        <v>7</v>
      </c>
      <c r="B230" s="22"/>
      <c r="C230" s="40" t="e">
        <f t="shared" si="38"/>
        <v>#N/A</v>
      </c>
      <c r="D230" s="40" t="e">
        <f t="shared" si="39"/>
        <v>#N/A</v>
      </c>
      <c r="J230">
        <v>16</v>
      </c>
      <c r="K230" t="s">
        <v>261</v>
      </c>
      <c r="L230" s="55" t="s">
        <v>31</v>
      </c>
      <c r="M230" s="21"/>
    </row>
    <row r="231" spans="1:13" ht="12">
      <c r="A231" s="22">
        <v>8</v>
      </c>
      <c r="B231" s="22"/>
      <c r="C231" s="40" t="e">
        <f t="shared" si="38"/>
        <v>#N/A</v>
      </c>
      <c r="D231" s="40" t="e">
        <f t="shared" si="39"/>
        <v>#N/A</v>
      </c>
      <c r="J231" s="24"/>
      <c r="K231" s="21"/>
      <c r="L231" s="21"/>
      <c r="M231" s="21"/>
    </row>
    <row r="232" spans="1:12" ht="12">
      <c r="A232" s="57" t="s">
        <v>5</v>
      </c>
      <c r="B232" s="57"/>
      <c r="C232" s="40"/>
      <c r="D232" s="40"/>
      <c r="F232" s="27" t="s">
        <v>3</v>
      </c>
      <c r="K232" s="49"/>
      <c r="L232" s="51"/>
    </row>
    <row r="233" spans="1:11" ht="12">
      <c r="A233" s="22">
        <v>1</v>
      </c>
      <c r="B233" s="22"/>
      <c r="C233" s="40" t="e">
        <f aca="true" t="shared" si="40" ref="C233:C240">VLOOKUP($B233,$J$215:$L$233,2,FALSE)</f>
        <v>#N/A</v>
      </c>
      <c r="D233" s="40" t="e">
        <f aca="true" t="shared" si="41" ref="D233:D240">VLOOKUP($B233,$J$215:$L$233,3,FALSE)</f>
        <v>#N/A</v>
      </c>
      <c r="K233" s="51"/>
    </row>
    <row r="234" spans="1:4" ht="12">
      <c r="A234" s="22">
        <v>2</v>
      </c>
      <c r="B234" s="22"/>
      <c r="C234" s="40" t="e">
        <f t="shared" si="40"/>
        <v>#N/A</v>
      </c>
      <c r="D234" s="40" t="e">
        <f t="shared" si="41"/>
        <v>#N/A</v>
      </c>
    </row>
    <row r="235" spans="1:4" ht="12">
      <c r="A235" s="22">
        <v>3</v>
      </c>
      <c r="B235" s="22"/>
      <c r="C235" s="40" t="e">
        <f t="shared" si="40"/>
        <v>#N/A</v>
      </c>
      <c r="D235" s="40" t="e">
        <f t="shared" si="41"/>
        <v>#N/A</v>
      </c>
    </row>
    <row r="236" spans="1:4" ht="12">
      <c r="A236" s="22">
        <v>4</v>
      </c>
      <c r="B236" s="22"/>
      <c r="C236" s="40" t="e">
        <f t="shared" si="40"/>
        <v>#N/A</v>
      </c>
      <c r="D236" s="40" t="e">
        <f t="shared" si="41"/>
        <v>#N/A</v>
      </c>
    </row>
    <row r="237" spans="1:4" ht="12">
      <c r="A237" s="22">
        <v>5</v>
      </c>
      <c r="B237" s="22"/>
      <c r="C237" s="40" t="e">
        <f t="shared" si="40"/>
        <v>#N/A</v>
      </c>
      <c r="D237" s="40" t="e">
        <f t="shared" si="41"/>
        <v>#N/A</v>
      </c>
    </row>
    <row r="238" spans="1:4" ht="12">
      <c r="A238" s="22">
        <v>6</v>
      </c>
      <c r="B238" s="22"/>
      <c r="C238" s="40" t="e">
        <f t="shared" si="40"/>
        <v>#N/A</v>
      </c>
      <c r="D238" s="40" t="e">
        <f t="shared" si="41"/>
        <v>#N/A</v>
      </c>
    </row>
    <row r="239" spans="1:4" ht="12">
      <c r="A239" s="22">
        <v>7</v>
      </c>
      <c r="B239" s="22"/>
      <c r="C239" s="40" t="e">
        <f t="shared" si="40"/>
        <v>#N/A</v>
      </c>
      <c r="D239" s="40" t="e">
        <f t="shared" si="41"/>
        <v>#N/A</v>
      </c>
    </row>
    <row r="240" spans="1:4" ht="12">
      <c r="A240" s="22">
        <v>8</v>
      </c>
      <c r="B240" s="22"/>
      <c r="C240" s="40" t="e">
        <f t="shared" si="40"/>
        <v>#N/A</v>
      </c>
      <c r="D240" s="40" t="e">
        <f t="shared" si="41"/>
        <v>#N/A</v>
      </c>
    </row>
    <row r="241" spans="1:4" ht="12">
      <c r="A241" s="57" t="s">
        <v>6</v>
      </c>
      <c r="B241" s="57"/>
      <c r="C241" s="40"/>
      <c r="D241" s="40"/>
    </row>
    <row r="242" spans="1:5" ht="12">
      <c r="A242" s="22">
        <v>1</v>
      </c>
      <c r="B242" s="22">
        <v>15</v>
      </c>
      <c r="C242" s="40" t="str">
        <f aca="true" t="shared" si="42" ref="C242:C249">VLOOKUP($B242,$J$215:$L$233,2,FALSE)</f>
        <v>Mae Thompson</v>
      </c>
      <c r="D242" s="40" t="str">
        <f aca="true" t="shared" si="43" ref="D242:D249">VLOOKUP($B242,$J$215:$L$233,3,FALSE)</f>
        <v>Surrey</v>
      </c>
      <c r="E242" s="12" t="s">
        <v>779</v>
      </c>
    </row>
    <row r="243" spans="1:5" ht="12">
      <c r="A243" s="22">
        <v>2</v>
      </c>
      <c r="B243" s="22">
        <v>7</v>
      </c>
      <c r="C243" s="40" t="str">
        <f t="shared" si="42"/>
        <v>Chay Clark</v>
      </c>
      <c r="D243" s="40" t="str">
        <f t="shared" si="43"/>
        <v>Essex</v>
      </c>
      <c r="E243" s="12" t="s">
        <v>780</v>
      </c>
    </row>
    <row r="244" spans="1:5" ht="12">
      <c r="A244" s="22">
        <v>3</v>
      </c>
      <c r="B244" s="22">
        <v>6</v>
      </c>
      <c r="C244" s="40" t="str">
        <f t="shared" si="42"/>
        <v>Holly Aldridge</v>
      </c>
      <c r="D244" s="40" t="str">
        <f t="shared" si="43"/>
        <v>Dorset</v>
      </c>
      <c r="E244" s="12" t="s">
        <v>781</v>
      </c>
    </row>
    <row r="245" spans="1:5" ht="12">
      <c r="A245" s="22">
        <v>4</v>
      </c>
      <c r="B245" s="22">
        <v>2</v>
      </c>
      <c r="C245" s="40" t="str">
        <f t="shared" si="42"/>
        <v>Jasmyn Gillespie</v>
      </c>
      <c r="D245" s="40" t="str">
        <f t="shared" si="43"/>
        <v>Berks</v>
      </c>
      <c r="E245" s="12" t="s">
        <v>782</v>
      </c>
    </row>
    <row r="246" spans="1:5" ht="12">
      <c r="A246" s="22">
        <v>5</v>
      </c>
      <c r="B246" s="22">
        <v>9</v>
      </c>
      <c r="C246" s="40" t="str">
        <f t="shared" si="42"/>
        <v>Rebecca Miles</v>
      </c>
      <c r="D246" s="40" t="str">
        <f t="shared" si="43"/>
        <v>Herts</v>
      </c>
      <c r="E246" s="12" t="s">
        <v>783</v>
      </c>
    </row>
    <row r="247" spans="1:4" ht="12">
      <c r="A247" s="22">
        <v>6</v>
      </c>
      <c r="B247" s="22"/>
      <c r="C247" s="40" t="e">
        <f t="shared" si="42"/>
        <v>#N/A</v>
      </c>
      <c r="D247" s="40" t="e">
        <f t="shared" si="43"/>
        <v>#N/A</v>
      </c>
    </row>
    <row r="248" spans="1:4" ht="12">
      <c r="A248" s="22">
        <v>7</v>
      </c>
      <c r="B248" s="22"/>
      <c r="C248" s="40" t="e">
        <f t="shared" si="42"/>
        <v>#N/A</v>
      </c>
      <c r="D248" s="40" t="e">
        <f t="shared" si="43"/>
        <v>#N/A</v>
      </c>
    </row>
    <row r="249" spans="1:6" ht="12">
      <c r="A249" s="58">
        <v>8</v>
      </c>
      <c r="B249" s="58"/>
      <c r="C249" s="40" t="e">
        <f t="shared" si="42"/>
        <v>#N/A</v>
      </c>
      <c r="D249" s="40" t="e">
        <f t="shared" si="43"/>
        <v>#N/A</v>
      </c>
      <c r="E249" s="15"/>
      <c r="F249" s="32"/>
    </row>
    <row r="250" spans="1:6" ht="12.75" thickBot="1">
      <c r="A250" s="60"/>
      <c r="B250" s="60"/>
      <c r="C250" s="30"/>
      <c r="D250" s="30"/>
      <c r="E250" s="16"/>
      <c r="F250" s="30"/>
    </row>
  </sheetData>
  <sheetProtection/>
  <dataValidations count="1">
    <dataValidation type="list" allowBlank="1" showInputMessage="1" showErrorMessage="1" sqref="C172:D172 D118 D79 D40 D152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162"/>
  <sheetViews>
    <sheetView workbookViewId="0" topLeftCell="A1">
      <selection activeCell="A131" sqref="A131:E131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7.28125" style="27" customWidth="1"/>
    <col min="7" max="15" width="7.28125" style="21" customWidth="1"/>
    <col min="16" max="16" width="9.140625" style="21" customWidth="1"/>
    <col min="17" max="17" width="5.00390625" style="54" customWidth="1"/>
    <col min="18" max="18" width="20.7109375" style="54" customWidth="1"/>
    <col min="19" max="19" width="8.7109375" style="54" customWidth="1"/>
    <col min="20" max="16384" width="9.140625" style="21" customWidth="1"/>
  </cols>
  <sheetData>
    <row r="1" spans="1:2" ht="12">
      <c r="A1" s="56" t="s">
        <v>172</v>
      </c>
      <c r="B1" s="56"/>
    </row>
    <row r="2" spans="1:19" s="24" customFormat="1" ht="9.75">
      <c r="A2" s="24" t="s">
        <v>69</v>
      </c>
      <c r="C2" s="28" t="s">
        <v>74</v>
      </c>
      <c r="D2" s="27" t="s">
        <v>75</v>
      </c>
      <c r="E2" s="14" t="s">
        <v>76</v>
      </c>
      <c r="F2" s="27" t="s">
        <v>77</v>
      </c>
      <c r="Q2" s="50"/>
      <c r="R2" s="50"/>
      <c r="S2" s="50"/>
    </row>
    <row r="3" spans="1:4" ht="12">
      <c r="A3" s="56" t="s">
        <v>11</v>
      </c>
      <c r="B3" s="56"/>
      <c r="D3" s="36" t="s">
        <v>96</v>
      </c>
    </row>
    <row r="4" spans="1:19" ht="12">
      <c r="A4" s="22">
        <v>1</v>
      </c>
      <c r="B4" s="22">
        <v>5</v>
      </c>
      <c r="C4" s="40" t="str">
        <f aca="true" t="shared" si="0" ref="C4:C12">VLOOKUP($B4,$Q$4:$S$20,2,FALSE)</f>
        <v>Jordanna Morrish</v>
      </c>
      <c r="D4" s="40" t="str">
        <f aca="true" t="shared" si="1" ref="D4:D12">VLOOKUP($B4,$Q$4:$S$20,3,FALSE)</f>
        <v>Cornwall</v>
      </c>
      <c r="E4" s="27" t="s">
        <v>1040</v>
      </c>
      <c r="Q4">
        <v>1</v>
      </c>
      <c r="R4" t="s">
        <v>262</v>
      </c>
      <c r="S4" s="55" t="s">
        <v>17</v>
      </c>
    </row>
    <row r="5" spans="1:19" ht="12">
      <c r="A5" s="22">
        <v>2</v>
      </c>
      <c r="B5" s="22">
        <v>11</v>
      </c>
      <c r="C5" s="40" t="str">
        <f t="shared" si="0"/>
        <v>Ella Widdop-Gray</v>
      </c>
      <c r="D5" s="40" t="str">
        <f t="shared" si="1"/>
        <v>Middx</v>
      </c>
      <c r="E5" s="27" t="s">
        <v>1041</v>
      </c>
      <c r="Q5">
        <v>2</v>
      </c>
      <c r="R5"/>
      <c r="S5" s="55" t="s">
        <v>18</v>
      </c>
    </row>
    <row r="6" spans="1:19" ht="12">
      <c r="A6" s="22">
        <v>3</v>
      </c>
      <c r="B6" s="22">
        <v>7</v>
      </c>
      <c r="C6" s="40" t="str">
        <f t="shared" si="0"/>
        <v>Laura Armorgie</v>
      </c>
      <c r="D6" s="40" t="str">
        <f t="shared" si="1"/>
        <v>Essex</v>
      </c>
      <c r="E6" s="27" t="s">
        <v>1042</v>
      </c>
      <c r="Q6">
        <v>3</v>
      </c>
      <c r="R6"/>
      <c r="S6" s="55" t="s">
        <v>19</v>
      </c>
    </row>
    <row r="7" spans="1:19" ht="12">
      <c r="A7" s="22">
        <v>4</v>
      </c>
      <c r="B7" s="22">
        <v>9</v>
      </c>
      <c r="C7" s="40" t="str">
        <f t="shared" si="0"/>
        <v>Megan Smith</v>
      </c>
      <c r="D7" s="40" t="str">
        <f t="shared" si="1"/>
        <v>Herts</v>
      </c>
      <c r="E7" s="27" t="s">
        <v>1042</v>
      </c>
      <c r="Q7">
        <v>4</v>
      </c>
      <c r="R7"/>
      <c r="S7" s="55" t="s">
        <v>20</v>
      </c>
    </row>
    <row r="8" spans="1:19" ht="12">
      <c r="A8" s="22" t="s">
        <v>1044</v>
      </c>
      <c r="B8" s="22">
        <v>6</v>
      </c>
      <c r="C8" s="40" t="str">
        <f t="shared" si="0"/>
        <v>Rosie Wotton</v>
      </c>
      <c r="D8" s="40" t="str">
        <f t="shared" si="1"/>
        <v>Dorset</v>
      </c>
      <c r="E8" s="27" t="s">
        <v>1043</v>
      </c>
      <c r="Q8">
        <v>5</v>
      </c>
      <c r="R8" t="s">
        <v>250</v>
      </c>
      <c r="S8" s="55" t="s">
        <v>21</v>
      </c>
    </row>
    <row r="9" spans="1:19" ht="12">
      <c r="A9" s="85" t="s">
        <v>1044</v>
      </c>
      <c r="B9" s="85">
        <v>10</v>
      </c>
      <c r="C9" s="86" t="str">
        <f t="shared" si="0"/>
        <v>Joanne Ware</v>
      </c>
      <c r="D9" s="86" t="str">
        <f t="shared" si="1"/>
        <v>Kent</v>
      </c>
      <c r="E9" s="88" t="s">
        <v>1043</v>
      </c>
      <c r="Q9">
        <v>6</v>
      </c>
      <c r="R9" s="75" t="s">
        <v>765</v>
      </c>
      <c r="S9" s="55" t="s">
        <v>23</v>
      </c>
    </row>
    <row r="10" spans="1:19" ht="12">
      <c r="A10" s="22">
        <v>7</v>
      </c>
      <c r="B10" s="22">
        <v>16</v>
      </c>
      <c r="C10" s="40" t="str">
        <f t="shared" si="0"/>
        <v>Lucy Milnthorpe</v>
      </c>
      <c r="D10" s="40" t="str">
        <f t="shared" si="1"/>
        <v>Sussex</v>
      </c>
      <c r="E10" s="27" t="s">
        <v>1043</v>
      </c>
      <c r="Q10">
        <v>7</v>
      </c>
      <c r="R10" t="s">
        <v>263</v>
      </c>
      <c r="S10" s="55" t="s">
        <v>24</v>
      </c>
    </row>
    <row r="11" spans="1:19" ht="12">
      <c r="A11" s="22">
        <v>8</v>
      </c>
      <c r="B11" s="22">
        <v>13</v>
      </c>
      <c r="C11" s="40" t="str">
        <f t="shared" si="0"/>
        <v>Maike Chapel</v>
      </c>
      <c r="D11" s="40" t="str">
        <f t="shared" si="1"/>
        <v>Oxon</v>
      </c>
      <c r="E11" s="27" t="s">
        <v>1043</v>
      </c>
      <c r="Q11">
        <v>8</v>
      </c>
      <c r="R11"/>
      <c r="S11" s="55" t="s">
        <v>71</v>
      </c>
    </row>
    <row r="12" spans="1:19" ht="12">
      <c r="A12" s="22">
        <v>9</v>
      </c>
      <c r="B12" s="22">
        <v>15</v>
      </c>
      <c r="C12" s="40" t="str">
        <f t="shared" si="0"/>
        <v>Laura Darcey</v>
      </c>
      <c r="D12" s="40" t="str">
        <f t="shared" si="1"/>
        <v>Surrey</v>
      </c>
      <c r="E12" s="27" t="s">
        <v>1043</v>
      </c>
      <c r="Q12">
        <v>9</v>
      </c>
      <c r="R12" t="s">
        <v>264</v>
      </c>
      <c r="S12" s="55" t="s">
        <v>25</v>
      </c>
    </row>
    <row r="13" spans="1:19" ht="12">
      <c r="A13" s="22"/>
      <c r="B13" s="22"/>
      <c r="C13" s="40"/>
      <c r="D13" s="40"/>
      <c r="E13" s="27"/>
      <c r="Q13">
        <v>10</v>
      </c>
      <c r="R13" t="s">
        <v>265</v>
      </c>
      <c r="S13" s="55" t="s">
        <v>26</v>
      </c>
    </row>
    <row r="14" spans="1:19" ht="12">
      <c r="A14" s="22"/>
      <c r="B14" s="22"/>
      <c r="C14" s="40"/>
      <c r="D14" s="40"/>
      <c r="E14" s="27"/>
      <c r="Q14">
        <v>11</v>
      </c>
      <c r="R14" t="s">
        <v>266</v>
      </c>
      <c r="S14" s="55" t="s">
        <v>72</v>
      </c>
    </row>
    <row r="15" spans="1:19" ht="12">
      <c r="A15" s="22"/>
      <c r="B15" s="22"/>
      <c r="C15" s="40"/>
      <c r="D15" s="40"/>
      <c r="E15" s="27"/>
      <c r="Q15">
        <v>12</v>
      </c>
      <c r="R15"/>
      <c r="S15" s="55" t="s">
        <v>27</v>
      </c>
    </row>
    <row r="16" spans="1:19" ht="12">
      <c r="A16" s="22"/>
      <c r="B16" s="22"/>
      <c r="C16" s="40"/>
      <c r="D16" s="40"/>
      <c r="E16" s="27"/>
      <c r="Q16">
        <v>13</v>
      </c>
      <c r="R16" t="s">
        <v>267</v>
      </c>
      <c r="S16" s="55" t="s">
        <v>73</v>
      </c>
    </row>
    <row r="17" spans="1:19" ht="12">
      <c r="A17" s="22"/>
      <c r="B17" s="22"/>
      <c r="C17" s="40"/>
      <c r="D17" s="40"/>
      <c r="E17" s="27"/>
      <c r="Q17">
        <v>14</v>
      </c>
      <c r="R17" t="s">
        <v>268</v>
      </c>
      <c r="S17" s="55" t="s">
        <v>29</v>
      </c>
    </row>
    <row r="18" spans="1:19" ht="12">
      <c r="A18" s="22"/>
      <c r="B18" s="22"/>
      <c r="C18" s="40"/>
      <c r="D18" s="40"/>
      <c r="E18" s="27"/>
      <c r="Q18">
        <v>15</v>
      </c>
      <c r="R18" t="s">
        <v>260</v>
      </c>
      <c r="S18" s="55" t="s">
        <v>30</v>
      </c>
    </row>
    <row r="19" spans="1:19" ht="12">
      <c r="A19" s="22"/>
      <c r="B19" s="22"/>
      <c r="C19" s="40"/>
      <c r="D19" s="40"/>
      <c r="E19" s="27"/>
      <c r="Q19">
        <v>16</v>
      </c>
      <c r="R19" t="s">
        <v>269</v>
      </c>
      <c r="S19" s="55" t="s">
        <v>31</v>
      </c>
    </row>
    <row r="20" spans="1:19" ht="12">
      <c r="A20" s="24"/>
      <c r="B20" s="22"/>
      <c r="C20" s="40"/>
      <c r="D20" s="40"/>
      <c r="E20" s="27"/>
      <c r="Q20" s="50"/>
      <c r="R20" s="49"/>
      <c r="S20" s="49"/>
    </row>
    <row r="21" spans="1:15" ht="12.75" thickBot="1">
      <c r="A21" s="25"/>
      <c r="B21" s="25"/>
      <c r="C21" s="30"/>
      <c r="D21" s="30"/>
      <c r="E21" s="16"/>
      <c r="F21" s="30"/>
      <c r="G21" s="60"/>
      <c r="H21" s="60"/>
      <c r="I21" s="60"/>
      <c r="J21" s="60"/>
      <c r="K21" s="60"/>
      <c r="L21" s="60"/>
      <c r="M21" s="60"/>
      <c r="N21" s="60"/>
      <c r="O21" s="60"/>
    </row>
    <row r="23" spans="1:4" ht="12">
      <c r="A23" s="56" t="s">
        <v>12</v>
      </c>
      <c r="B23" s="56"/>
      <c r="D23" s="34" t="s">
        <v>179</v>
      </c>
    </row>
    <row r="24" spans="1:4" ht="12">
      <c r="A24" s="56"/>
      <c r="B24" s="56"/>
      <c r="D24" s="34" t="s">
        <v>178</v>
      </c>
    </row>
    <row r="25" spans="1:19" ht="12">
      <c r="A25" s="22">
        <v>1</v>
      </c>
      <c r="B25" s="22">
        <v>10</v>
      </c>
      <c r="C25" s="40" t="str">
        <f aca="true" t="shared" si="2" ref="C25:C41">VLOOKUP($B25,$Q$25:$S$41,2,FALSE)</f>
        <v>Ailis McGovern</v>
      </c>
      <c r="D25" s="40" t="str">
        <f aca="true" t="shared" si="3" ref="D25:D41">VLOOKUP($B25,$Q$25:$S$41,3,FALSE)</f>
        <v>Kent</v>
      </c>
      <c r="E25" s="12" t="s">
        <v>1026</v>
      </c>
      <c r="Q25">
        <v>1</v>
      </c>
      <c r="R25"/>
      <c r="S25" s="55" t="s">
        <v>17</v>
      </c>
    </row>
    <row r="26" spans="1:19" ht="12">
      <c r="A26" s="22">
        <v>2</v>
      </c>
      <c r="B26" s="22">
        <v>15</v>
      </c>
      <c r="C26" s="40" t="str">
        <f t="shared" si="2"/>
        <v>Amy De Beaux</v>
      </c>
      <c r="D26" s="40" t="str">
        <f t="shared" si="3"/>
        <v>Surrey</v>
      </c>
      <c r="E26" s="12" t="s">
        <v>1137</v>
      </c>
      <c r="Q26">
        <v>2</v>
      </c>
      <c r="R26" t="s">
        <v>288</v>
      </c>
      <c r="S26" s="55" t="s">
        <v>18</v>
      </c>
    </row>
    <row r="27" spans="1:19" ht="12">
      <c r="A27" s="22">
        <v>3</v>
      </c>
      <c r="B27" s="22">
        <v>16</v>
      </c>
      <c r="C27" s="40" t="str">
        <f t="shared" si="2"/>
        <v>Livvy Connor</v>
      </c>
      <c r="D27" s="40" t="str">
        <f t="shared" si="3"/>
        <v>Sussex</v>
      </c>
      <c r="E27" s="12" t="s">
        <v>1027</v>
      </c>
      <c r="Q27">
        <v>3</v>
      </c>
      <c r="R27" t="s">
        <v>289</v>
      </c>
      <c r="S27" s="55" t="s">
        <v>19</v>
      </c>
    </row>
    <row r="28" spans="1:19" ht="12">
      <c r="A28" s="22">
        <v>4</v>
      </c>
      <c r="B28" s="22">
        <v>8</v>
      </c>
      <c r="C28" s="40" t="str">
        <f t="shared" si="2"/>
        <v>Amber Try</v>
      </c>
      <c r="D28" s="40" t="str">
        <f t="shared" si="3"/>
        <v>Hants</v>
      </c>
      <c r="E28" s="12" t="s">
        <v>1138</v>
      </c>
      <c r="Q28">
        <v>4</v>
      </c>
      <c r="R28" t="s">
        <v>290</v>
      </c>
      <c r="S28" s="55" t="s">
        <v>20</v>
      </c>
    </row>
    <row r="29" spans="1:19" ht="12">
      <c r="A29" s="22">
        <v>5</v>
      </c>
      <c r="B29" s="22">
        <v>11</v>
      </c>
      <c r="C29" s="40" t="str">
        <f t="shared" si="2"/>
        <v>Sophie Dowson</v>
      </c>
      <c r="D29" s="40" t="str">
        <f t="shared" si="3"/>
        <v>Middx</v>
      </c>
      <c r="E29" s="12" t="s">
        <v>1139</v>
      </c>
      <c r="Q29">
        <v>5</v>
      </c>
      <c r="R29"/>
      <c r="S29" s="55" t="s">
        <v>21</v>
      </c>
    </row>
    <row r="30" spans="1:19" ht="12">
      <c r="A30" s="22">
        <v>6</v>
      </c>
      <c r="B30" s="22">
        <v>2</v>
      </c>
      <c r="C30" s="40" t="str">
        <f t="shared" si="2"/>
        <v>Phoebe Thomas</v>
      </c>
      <c r="D30" s="40" t="str">
        <f t="shared" si="3"/>
        <v>Berks</v>
      </c>
      <c r="E30" s="12" t="s">
        <v>1139</v>
      </c>
      <c r="Q30">
        <v>6</v>
      </c>
      <c r="R30"/>
      <c r="S30" s="55" t="s">
        <v>23</v>
      </c>
    </row>
    <row r="31" spans="1:19" ht="12">
      <c r="A31" s="22">
        <v>7</v>
      </c>
      <c r="B31" s="22">
        <v>7</v>
      </c>
      <c r="C31" s="40" t="str">
        <f t="shared" si="2"/>
        <v>Shannon Connolly</v>
      </c>
      <c r="D31" s="40" t="str">
        <f t="shared" si="3"/>
        <v>Essex</v>
      </c>
      <c r="E31" s="12" t="s">
        <v>1028</v>
      </c>
      <c r="Q31">
        <v>7</v>
      </c>
      <c r="R31" t="s">
        <v>291</v>
      </c>
      <c r="S31" s="55" t="s">
        <v>24</v>
      </c>
    </row>
    <row r="32" spans="1:19" ht="12">
      <c r="A32" s="22">
        <v>8</v>
      </c>
      <c r="B32" s="22">
        <v>9</v>
      </c>
      <c r="C32" s="40" t="str">
        <f t="shared" si="2"/>
        <v>Shannon Rapacchi</v>
      </c>
      <c r="D32" s="40" t="str">
        <f t="shared" si="3"/>
        <v>Herts</v>
      </c>
      <c r="E32" s="12" t="s">
        <v>1028</v>
      </c>
      <c r="Q32">
        <v>8</v>
      </c>
      <c r="R32" t="s">
        <v>292</v>
      </c>
      <c r="S32" s="55" t="s">
        <v>71</v>
      </c>
    </row>
    <row r="33" spans="1:19" ht="12">
      <c r="A33" s="22">
        <v>9</v>
      </c>
      <c r="B33" s="22"/>
      <c r="C33" s="40" t="e">
        <f t="shared" si="2"/>
        <v>#N/A</v>
      </c>
      <c r="D33" s="40" t="e">
        <f t="shared" si="3"/>
        <v>#N/A</v>
      </c>
      <c r="Q33">
        <v>9</v>
      </c>
      <c r="R33" t="s">
        <v>293</v>
      </c>
      <c r="S33" s="55" t="s">
        <v>25</v>
      </c>
    </row>
    <row r="34" spans="1:19" ht="12">
      <c r="A34" s="22">
        <v>10</v>
      </c>
      <c r="B34" s="22"/>
      <c r="C34" s="40" t="e">
        <f t="shared" si="2"/>
        <v>#N/A</v>
      </c>
      <c r="D34" s="40" t="e">
        <f t="shared" si="3"/>
        <v>#N/A</v>
      </c>
      <c r="Q34">
        <v>10</v>
      </c>
      <c r="R34" t="s">
        <v>294</v>
      </c>
      <c r="S34" s="55" t="s">
        <v>26</v>
      </c>
    </row>
    <row r="35" spans="1:19" ht="12">
      <c r="A35" s="22">
        <v>11</v>
      </c>
      <c r="B35" s="22"/>
      <c r="C35" s="40" t="e">
        <f t="shared" si="2"/>
        <v>#N/A</v>
      </c>
      <c r="D35" s="40" t="e">
        <f t="shared" si="3"/>
        <v>#N/A</v>
      </c>
      <c r="Q35">
        <v>11</v>
      </c>
      <c r="R35" t="s">
        <v>295</v>
      </c>
      <c r="S35" s="55" t="s">
        <v>72</v>
      </c>
    </row>
    <row r="36" spans="1:19" ht="12">
      <c r="A36" s="22">
        <v>12</v>
      </c>
      <c r="B36" s="22"/>
      <c r="C36" s="40" t="e">
        <f t="shared" si="2"/>
        <v>#N/A</v>
      </c>
      <c r="D36" s="40" t="e">
        <f t="shared" si="3"/>
        <v>#N/A</v>
      </c>
      <c r="Q36">
        <v>12</v>
      </c>
      <c r="R36"/>
      <c r="S36" s="55" t="s">
        <v>27</v>
      </c>
    </row>
    <row r="37" spans="1:19" ht="12">
      <c r="A37" s="22">
        <v>13</v>
      </c>
      <c r="B37" s="22"/>
      <c r="C37" s="40" t="e">
        <f t="shared" si="2"/>
        <v>#N/A</v>
      </c>
      <c r="D37" s="40" t="e">
        <f t="shared" si="3"/>
        <v>#N/A</v>
      </c>
      <c r="Q37">
        <v>13</v>
      </c>
      <c r="R37"/>
      <c r="S37" s="55" t="s">
        <v>73</v>
      </c>
    </row>
    <row r="38" spans="1:19" ht="12">
      <c r="A38" s="22">
        <v>14</v>
      </c>
      <c r="B38" s="22"/>
      <c r="C38" s="40" t="e">
        <f t="shared" si="2"/>
        <v>#N/A</v>
      </c>
      <c r="D38" s="40" t="e">
        <f t="shared" si="3"/>
        <v>#N/A</v>
      </c>
      <c r="Q38">
        <v>14</v>
      </c>
      <c r="R38"/>
      <c r="S38" s="55" t="s">
        <v>29</v>
      </c>
    </row>
    <row r="39" spans="1:19" ht="12">
      <c r="A39" s="22">
        <v>15</v>
      </c>
      <c r="B39" s="22"/>
      <c r="C39" s="40" t="e">
        <f t="shared" si="2"/>
        <v>#N/A</v>
      </c>
      <c r="D39" s="40" t="e">
        <f t="shared" si="3"/>
        <v>#N/A</v>
      </c>
      <c r="Q39">
        <v>15</v>
      </c>
      <c r="R39" t="s">
        <v>296</v>
      </c>
      <c r="S39" s="55" t="s">
        <v>30</v>
      </c>
    </row>
    <row r="40" spans="1:19" ht="12">
      <c r="A40" s="22">
        <v>16</v>
      </c>
      <c r="B40" s="22"/>
      <c r="C40" s="40" t="e">
        <f t="shared" si="2"/>
        <v>#N/A</v>
      </c>
      <c r="D40" s="40" t="e">
        <f t="shared" si="3"/>
        <v>#N/A</v>
      </c>
      <c r="Q40">
        <v>16</v>
      </c>
      <c r="R40" t="s">
        <v>297</v>
      </c>
      <c r="S40" s="55" t="s">
        <v>31</v>
      </c>
    </row>
    <row r="41" spans="1:19" ht="12">
      <c r="A41" s="24">
        <v>17</v>
      </c>
      <c r="B41" s="22"/>
      <c r="C41" s="40" t="e">
        <f t="shared" si="2"/>
        <v>#N/A</v>
      </c>
      <c r="D41" s="40" t="e">
        <f t="shared" si="3"/>
        <v>#N/A</v>
      </c>
      <c r="Q41" s="50"/>
      <c r="R41" s="49"/>
      <c r="S41" s="49"/>
    </row>
    <row r="42" spans="1:15" ht="12.75" thickBot="1">
      <c r="A42" s="25"/>
      <c r="B42" s="25"/>
      <c r="C42" s="30"/>
      <c r="D42" s="30"/>
      <c r="E42" s="16"/>
      <c r="F42" s="30"/>
      <c r="G42" s="60"/>
      <c r="H42" s="60"/>
      <c r="I42" s="60"/>
      <c r="J42" s="60"/>
      <c r="K42" s="60"/>
      <c r="L42" s="60"/>
      <c r="M42" s="60"/>
      <c r="N42" s="60"/>
      <c r="O42" s="60"/>
    </row>
    <row r="44" spans="1:4" ht="12">
      <c r="A44" s="56" t="s">
        <v>13</v>
      </c>
      <c r="B44" s="56"/>
      <c r="D44" s="36" t="s">
        <v>153</v>
      </c>
    </row>
    <row r="45" spans="1:19" ht="12">
      <c r="A45" s="22">
        <v>1</v>
      </c>
      <c r="B45" s="22">
        <v>10</v>
      </c>
      <c r="C45" s="40" t="str">
        <f aca="true" t="shared" si="4" ref="C45:C55">VLOOKUP($B45,$Q$45:$S$61,2,FALSE)</f>
        <v>Diana Adegoke</v>
      </c>
      <c r="D45" s="40" t="str">
        <f aca="true" t="shared" si="5" ref="D45:D55">VLOOKUP($B45,$Q$45:$S$61,3,FALSE)</f>
        <v>Kent</v>
      </c>
      <c r="E45" s="12" t="s">
        <v>908</v>
      </c>
      <c r="Q45">
        <v>1</v>
      </c>
      <c r="R45" t="s">
        <v>270</v>
      </c>
      <c r="S45" s="55" t="s">
        <v>17</v>
      </c>
    </row>
    <row r="46" spans="1:19" ht="12">
      <c r="A46" s="22">
        <v>2</v>
      </c>
      <c r="B46" s="22">
        <v>11</v>
      </c>
      <c r="C46" s="40" t="str">
        <f t="shared" si="4"/>
        <v>Celia Quansah</v>
      </c>
      <c r="D46" s="40" t="str">
        <f t="shared" si="5"/>
        <v>Middx</v>
      </c>
      <c r="E46" s="12" t="s">
        <v>909</v>
      </c>
      <c r="Q46">
        <v>2</v>
      </c>
      <c r="R46"/>
      <c r="S46" s="55" t="s">
        <v>18</v>
      </c>
    </row>
    <row r="47" spans="1:19" ht="12">
      <c r="A47" s="22">
        <v>3</v>
      </c>
      <c r="B47" s="22">
        <v>15</v>
      </c>
      <c r="C47" s="40" t="str">
        <f t="shared" si="4"/>
        <v>Hannah Knights</v>
      </c>
      <c r="D47" s="40" t="str">
        <f t="shared" si="5"/>
        <v>Surrey</v>
      </c>
      <c r="E47" s="12" t="s">
        <v>910</v>
      </c>
      <c r="Q47">
        <v>3</v>
      </c>
      <c r="R47" t="s">
        <v>271</v>
      </c>
      <c r="S47" s="55" t="s">
        <v>19</v>
      </c>
    </row>
    <row r="48" spans="1:19" ht="12">
      <c r="A48" s="22">
        <v>4</v>
      </c>
      <c r="B48" s="22">
        <v>8</v>
      </c>
      <c r="C48" s="40" t="str">
        <f t="shared" si="4"/>
        <v>Isobel Gray</v>
      </c>
      <c r="D48" s="40" t="str">
        <f t="shared" si="5"/>
        <v>Hants</v>
      </c>
      <c r="E48" s="12" t="s">
        <v>911</v>
      </c>
      <c r="Q48">
        <v>4</v>
      </c>
      <c r="R48" t="s">
        <v>272</v>
      </c>
      <c r="S48" s="55" t="s">
        <v>20</v>
      </c>
    </row>
    <row r="49" spans="1:19" ht="12">
      <c r="A49" s="22">
        <v>5</v>
      </c>
      <c r="B49" s="22">
        <v>9</v>
      </c>
      <c r="C49" s="40" t="str">
        <f t="shared" si="4"/>
        <v>Yasmin Lakin</v>
      </c>
      <c r="D49" s="40" t="str">
        <f t="shared" si="5"/>
        <v>Herts</v>
      </c>
      <c r="E49" s="12" t="s">
        <v>912</v>
      </c>
      <c r="Q49">
        <v>5</v>
      </c>
      <c r="R49"/>
      <c r="S49" s="55" t="s">
        <v>21</v>
      </c>
    </row>
    <row r="50" spans="1:19" ht="12">
      <c r="A50" s="22">
        <v>6</v>
      </c>
      <c r="B50" s="22">
        <v>16</v>
      </c>
      <c r="C50" s="40" t="str">
        <f t="shared" si="4"/>
        <v>Katie Garland</v>
      </c>
      <c r="D50" s="40" t="str">
        <f t="shared" si="5"/>
        <v>Sussex</v>
      </c>
      <c r="E50" s="12" t="s">
        <v>913</v>
      </c>
      <c r="Q50">
        <v>6</v>
      </c>
      <c r="R50" t="s">
        <v>204</v>
      </c>
      <c r="S50" s="55" t="s">
        <v>23</v>
      </c>
    </row>
    <row r="51" spans="1:19" ht="12">
      <c r="A51" s="22">
        <v>7</v>
      </c>
      <c r="B51" s="22">
        <v>3</v>
      </c>
      <c r="C51" s="40" t="str">
        <f t="shared" si="4"/>
        <v>Donelle Arulanandam</v>
      </c>
      <c r="D51" s="40" t="str">
        <f t="shared" si="5"/>
        <v>Bucks</v>
      </c>
      <c r="E51" s="12" t="s">
        <v>914</v>
      </c>
      <c r="Q51">
        <v>7</v>
      </c>
      <c r="R51" t="s">
        <v>273</v>
      </c>
      <c r="S51" s="55" t="s">
        <v>24</v>
      </c>
    </row>
    <row r="52" spans="1:19" ht="12">
      <c r="A52" s="22">
        <v>8</v>
      </c>
      <c r="B52" s="22">
        <v>14</v>
      </c>
      <c r="C52" s="40" t="str">
        <f t="shared" si="4"/>
        <v>April Castle</v>
      </c>
      <c r="D52" s="40" t="str">
        <f t="shared" si="5"/>
        <v>Suffolk</v>
      </c>
      <c r="E52" s="12" t="s">
        <v>915</v>
      </c>
      <c r="Q52">
        <v>8</v>
      </c>
      <c r="R52" t="s">
        <v>274</v>
      </c>
      <c r="S52" s="55" t="s">
        <v>71</v>
      </c>
    </row>
    <row r="53" spans="1:19" ht="12">
      <c r="A53" s="22">
        <v>9</v>
      </c>
      <c r="B53" s="22">
        <v>12</v>
      </c>
      <c r="C53" s="40" t="str">
        <f t="shared" si="4"/>
        <v>Lucy Edwards</v>
      </c>
      <c r="D53" s="40" t="str">
        <f t="shared" si="5"/>
        <v>Norfolk</v>
      </c>
      <c r="E53" s="12" t="s">
        <v>916</v>
      </c>
      <c r="Q53">
        <v>9</v>
      </c>
      <c r="R53" t="s">
        <v>275</v>
      </c>
      <c r="S53" s="55" t="s">
        <v>25</v>
      </c>
    </row>
    <row r="54" spans="1:19" ht="12">
      <c r="A54" s="22">
        <v>10</v>
      </c>
      <c r="B54" s="22">
        <v>1</v>
      </c>
      <c r="C54" s="40" t="str">
        <f t="shared" si="4"/>
        <v>Bellinda Sergent</v>
      </c>
      <c r="D54" s="40" t="str">
        <f t="shared" si="5"/>
        <v>Beds</v>
      </c>
      <c r="E54" s="12" t="s">
        <v>917</v>
      </c>
      <c r="Q54">
        <v>10</v>
      </c>
      <c r="R54" t="s">
        <v>276</v>
      </c>
      <c r="S54" s="55" t="s">
        <v>26</v>
      </c>
    </row>
    <row r="55" spans="1:19" ht="12">
      <c r="A55" s="22">
        <v>11</v>
      </c>
      <c r="B55" s="22">
        <v>4</v>
      </c>
      <c r="C55" s="40" t="str">
        <f t="shared" si="4"/>
        <v>Alice Galloway</v>
      </c>
      <c r="D55" s="40" t="str">
        <f t="shared" si="5"/>
        <v>Cambs</v>
      </c>
      <c r="E55" s="12" t="s">
        <v>918</v>
      </c>
      <c r="Q55">
        <v>11</v>
      </c>
      <c r="R55" t="s">
        <v>277</v>
      </c>
      <c r="S55" s="55" t="s">
        <v>72</v>
      </c>
    </row>
    <row r="56" spans="1:19" ht="12">
      <c r="A56" s="22"/>
      <c r="B56" s="22"/>
      <c r="C56" s="40"/>
      <c r="D56" s="40"/>
      <c r="Q56">
        <v>12</v>
      </c>
      <c r="R56" t="s">
        <v>747</v>
      </c>
      <c r="S56" s="55" t="s">
        <v>27</v>
      </c>
    </row>
    <row r="57" spans="1:19" ht="12">
      <c r="A57" s="22"/>
      <c r="B57" s="22"/>
      <c r="C57" s="40"/>
      <c r="D57" s="40"/>
      <c r="Q57">
        <v>13</v>
      </c>
      <c r="R57" t="s">
        <v>197</v>
      </c>
      <c r="S57" s="55" t="s">
        <v>73</v>
      </c>
    </row>
    <row r="58" spans="1:19" ht="12">
      <c r="A58" s="22"/>
      <c r="B58" s="22"/>
      <c r="C58" s="40"/>
      <c r="D58" s="40"/>
      <c r="Q58">
        <v>14</v>
      </c>
      <c r="R58" s="75" t="s">
        <v>255</v>
      </c>
      <c r="S58" s="55" t="s">
        <v>29</v>
      </c>
    </row>
    <row r="59" spans="1:19" ht="12">
      <c r="A59" s="22"/>
      <c r="B59" s="22"/>
      <c r="C59" s="40"/>
      <c r="D59" s="40"/>
      <c r="Q59">
        <v>15</v>
      </c>
      <c r="R59" t="s">
        <v>278</v>
      </c>
      <c r="S59" s="55" t="s">
        <v>30</v>
      </c>
    </row>
    <row r="60" spans="1:19" ht="12">
      <c r="A60" s="22"/>
      <c r="B60" s="22"/>
      <c r="C60" s="40"/>
      <c r="D60" s="40"/>
      <c r="Q60">
        <v>16</v>
      </c>
      <c r="R60" t="s">
        <v>279</v>
      </c>
      <c r="S60" s="55" t="s">
        <v>31</v>
      </c>
    </row>
    <row r="61" spans="1:19" ht="12">
      <c r="A61" s="24"/>
      <c r="B61" s="22"/>
      <c r="C61" s="40"/>
      <c r="D61" s="40"/>
      <c r="Q61" s="50"/>
      <c r="R61" s="49"/>
      <c r="S61" s="49"/>
    </row>
    <row r="62" spans="1:15" ht="12.75" thickBot="1">
      <c r="A62" s="25"/>
      <c r="B62" s="25"/>
      <c r="C62" s="30"/>
      <c r="D62" s="30"/>
      <c r="E62" s="16"/>
      <c r="F62" s="30"/>
      <c r="G62" s="60"/>
      <c r="H62" s="60"/>
      <c r="I62" s="60"/>
      <c r="J62" s="60"/>
      <c r="K62" s="60"/>
      <c r="L62" s="60"/>
      <c r="M62" s="60"/>
      <c r="N62" s="60"/>
      <c r="O62" s="60"/>
    </row>
    <row r="64" spans="1:4" ht="12">
      <c r="A64" s="56" t="s">
        <v>39</v>
      </c>
      <c r="B64" s="56"/>
      <c r="D64" s="36" t="s">
        <v>180</v>
      </c>
    </row>
    <row r="65" spans="1:19" ht="12">
      <c r="A65" s="22">
        <v>1</v>
      </c>
      <c r="B65" s="22">
        <v>15</v>
      </c>
      <c r="C65" s="40" t="str">
        <f aca="true" t="shared" si="6" ref="C65:C74">VLOOKUP($B65,$Q$65:$S$81,2,FALSE)</f>
        <v>Kerri Davidson</v>
      </c>
      <c r="D65" s="40" t="str">
        <f aca="true" t="shared" si="7" ref="D65:D74">VLOOKUP($B65,$Q$65:$S$81,3,FALSE)</f>
        <v>Surrey</v>
      </c>
      <c r="E65" s="14" t="s">
        <v>1030</v>
      </c>
      <c r="Q65">
        <v>1</v>
      </c>
      <c r="R65" t="s">
        <v>280</v>
      </c>
      <c r="S65" s="55" t="s">
        <v>17</v>
      </c>
    </row>
    <row r="66" spans="1:19" ht="12">
      <c r="A66" s="22">
        <v>2</v>
      </c>
      <c r="B66" s="22">
        <v>11</v>
      </c>
      <c r="C66" s="40" t="str">
        <f t="shared" si="6"/>
        <v>Lia Stephenson</v>
      </c>
      <c r="D66" s="40" t="str">
        <f t="shared" si="7"/>
        <v>Middx</v>
      </c>
      <c r="E66" s="14" t="s">
        <v>1031</v>
      </c>
      <c r="Q66">
        <v>2</v>
      </c>
      <c r="R66"/>
      <c r="S66" s="55" t="s">
        <v>18</v>
      </c>
    </row>
    <row r="67" spans="1:19" ht="12">
      <c r="A67" s="22">
        <v>3</v>
      </c>
      <c r="B67" s="22">
        <v>9</v>
      </c>
      <c r="C67" s="40" t="str">
        <f t="shared" si="6"/>
        <v>Yasmin Lakin</v>
      </c>
      <c r="D67" s="40" t="str">
        <f t="shared" si="7"/>
        <v>Herts</v>
      </c>
      <c r="E67" s="14" t="s">
        <v>1032</v>
      </c>
      <c r="Q67">
        <v>3</v>
      </c>
      <c r="R67" t="s">
        <v>271</v>
      </c>
      <c r="S67" s="55" t="s">
        <v>19</v>
      </c>
    </row>
    <row r="68" spans="1:19" ht="12">
      <c r="A68" s="22">
        <v>4</v>
      </c>
      <c r="B68" s="22">
        <v>3</v>
      </c>
      <c r="C68" s="40" t="str">
        <f t="shared" si="6"/>
        <v>Donelle Arulanandam</v>
      </c>
      <c r="D68" s="40" t="str">
        <f t="shared" si="7"/>
        <v>Bucks</v>
      </c>
      <c r="E68" s="14" t="s">
        <v>1033</v>
      </c>
      <c r="Q68">
        <v>4</v>
      </c>
      <c r="R68"/>
      <c r="S68" s="55" t="s">
        <v>20</v>
      </c>
    </row>
    <row r="69" spans="1:19" ht="12">
      <c r="A69" s="22">
        <v>5</v>
      </c>
      <c r="B69" s="22">
        <v>16</v>
      </c>
      <c r="C69" s="40" t="str">
        <f t="shared" si="6"/>
        <v>Imogen Levy</v>
      </c>
      <c r="D69" s="40" t="str">
        <f t="shared" si="7"/>
        <v>Sussex</v>
      </c>
      <c r="E69" s="14" t="s">
        <v>1034</v>
      </c>
      <c r="Q69">
        <v>5</v>
      </c>
      <c r="R69"/>
      <c r="S69" s="55" t="s">
        <v>21</v>
      </c>
    </row>
    <row r="70" spans="1:19" ht="12">
      <c r="A70" s="22">
        <v>6</v>
      </c>
      <c r="B70" s="22">
        <v>1</v>
      </c>
      <c r="C70" s="40" t="str">
        <f t="shared" si="6"/>
        <v>Belinda Sergent</v>
      </c>
      <c r="D70" s="40" t="str">
        <f t="shared" si="7"/>
        <v>Beds</v>
      </c>
      <c r="E70" s="14" t="s">
        <v>1035</v>
      </c>
      <c r="Q70">
        <v>6</v>
      </c>
      <c r="R70"/>
      <c r="S70" s="55" t="s">
        <v>23</v>
      </c>
    </row>
    <row r="71" spans="1:19" ht="12">
      <c r="A71" s="22">
        <v>7</v>
      </c>
      <c r="B71" s="22">
        <v>14</v>
      </c>
      <c r="C71" s="40" t="str">
        <f t="shared" si="6"/>
        <v>April Castle</v>
      </c>
      <c r="D71" s="40" t="str">
        <f t="shared" si="7"/>
        <v>Suffolk</v>
      </c>
      <c r="E71" s="14" t="s">
        <v>1036</v>
      </c>
      <c r="Q71">
        <v>7</v>
      </c>
      <c r="R71" t="s">
        <v>281</v>
      </c>
      <c r="S71" s="55" t="s">
        <v>24</v>
      </c>
    </row>
    <row r="72" spans="1:19" ht="12">
      <c r="A72" s="22">
        <v>8</v>
      </c>
      <c r="B72" s="22">
        <v>7</v>
      </c>
      <c r="C72" s="40" t="str">
        <f t="shared" si="6"/>
        <v>Kirsty Ronald</v>
      </c>
      <c r="D72" s="40" t="str">
        <f t="shared" si="7"/>
        <v>Essex</v>
      </c>
      <c r="E72" s="14" t="s">
        <v>1037</v>
      </c>
      <c r="Q72">
        <v>8</v>
      </c>
      <c r="R72"/>
      <c r="S72" s="55" t="s">
        <v>71</v>
      </c>
    </row>
    <row r="73" spans="1:19" ht="12">
      <c r="A73" s="22">
        <v>9</v>
      </c>
      <c r="B73" s="22">
        <v>12</v>
      </c>
      <c r="C73" s="40" t="str">
        <f t="shared" si="6"/>
        <v>Katie Pursehouse</v>
      </c>
      <c r="D73" s="40" t="str">
        <f t="shared" si="7"/>
        <v>Norfolk</v>
      </c>
      <c r="E73" s="14" t="s">
        <v>1038</v>
      </c>
      <c r="Q73">
        <v>9</v>
      </c>
      <c r="R73" t="s">
        <v>275</v>
      </c>
      <c r="S73" s="55" t="s">
        <v>25</v>
      </c>
    </row>
    <row r="74" spans="1:19" ht="12">
      <c r="A74" s="22">
        <v>10</v>
      </c>
      <c r="B74" s="22">
        <v>13</v>
      </c>
      <c r="C74" s="40" t="str">
        <f t="shared" si="6"/>
        <v>Freya See</v>
      </c>
      <c r="D74" s="40" t="str">
        <f t="shared" si="7"/>
        <v>Oxon</v>
      </c>
      <c r="E74" s="14" t="s">
        <v>1039</v>
      </c>
      <c r="Q74">
        <v>10</v>
      </c>
      <c r="R74" t="s">
        <v>282</v>
      </c>
      <c r="S74" s="55" t="s">
        <v>26</v>
      </c>
    </row>
    <row r="75" spans="1:19" ht="12">
      <c r="A75" s="22"/>
      <c r="B75" s="22"/>
      <c r="C75" s="40"/>
      <c r="D75" s="40"/>
      <c r="E75" s="15"/>
      <c r="Q75">
        <v>11</v>
      </c>
      <c r="R75" t="s">
        <v>283</v>
      </c>
      <c r="S75" s="55" t="s">
        <v>72</v>
      </c>
    </row>
    <row r="76" spans="1:19" ht="12">
      <c r="A76" s="22"/>
      <c r="B76" s="22"/>
      <c r="C76" s="40"/>
      <c r="D76" s="40"/>
      <c r="Q76">
        <v>12</v>
      </c>
      <c r="R76" t="s">
        <v>284</v>
      </c>
      <c r="S76" s="55" t="s">
        <v>27</v>
      </c>
    </row>
    <row r="77" spans="1:19" ht="12">
      <c r="A77" s="22"/>
      <c r="B77" s="22"/>
      <c r="C77" s="40"/>
      <c r="D77" s="40"/>
      <c r="Q77">
        <v>13</v>
      </c>
      <c r="R77" t="s">
        <v>285</v>
      </c>
      <c r="S77" s="55" t="s">
        <v>73</v>
      </c>
    </row>
    <row r="78" spans="1:19" ht="12">
      <c r="A78" s="22"/>
      <c r="B78" s="22"/>
      <c r="C78" s="40"/>
      <c r="D78" s="40"/>
      <c r="Q78">
        <v>14</v>
      </c>
      <c r="R78" s="75" t="s">
        <v>255</v>
      </c>
      <c r="S78" s="55" t="s">
        <v>29</v>
      </c>
    </row>
    <row r="79" spans="1:19" ht="12">
      <c r="A79" s="22"/>
      <c r="B79" s="22"/>
      <c r="C79" s="40"/>
      <c r="D79" s="40"/>
      <c r="Q79">
        <v>15</v>
      </c>
      <c r="R79" t="s">
        <v>286</v>
      </c>
      <c r="S79" s="55" t="s">
        <v>30</v>
      </c>
    </row>
    <row r="80" spans="1:19" ht="12">
      <c r="A80" s="22"/>
      <c r="B80" s="22"/>
      <c r="C80" s="40"/>
      <c r="D80" s="40"/>
      <c r="Q80">
        <v>16</v>
      </c>
      <c r="R80" t="s">
        <v>287</v>
      </c>
      <c r="S80" s="55" t="s">
        <v>31</v>
      </c>
    </row>
    <row r="81" spans="1:19" ht="12">
      <c r="A81" s="24"/>
      <c r="B81" s="22"/>
      <c r="C81" s="40"/>
      <c r="D81" s="40"/>
      <c r="Q81" s="50"/>
      <c r="R81" s="49"/>
      <c r="S81" s="49"/>
    </row>
    <row r="82" spans="1:18" ht="12.75" thickBot="1">
      <c r="A82" s="25"/>
      <c r="B82" s="25"/>
      <c r="C82" s="30"/>
      <c r="D82" s="30"/>
      <c r="E82" s="16"/>
      <c r="F82" s="30"/>
      <c r="G82" s="60"/>
      <c r="H82" s="60"/>
      <c r="I82" s="60"/>
      <c r="J82" s="60"/>
      <c r="K82" s="60"/>
      <c r="L82" s="60"/>
      <c r="M82" s="60"/>
      <c r="N82" s="60"/>
      <c r="O82" s="60"/>
      <c r="R82" s="54">
        <v>2</v>
      </c>
    </row>
    <row r="84" spans="1:4" ht="12">
      <c r="A84" s="56" t="s">
        <v>14</v>
      </c>
      <c r="B84" s="56"/>
      <c r="D84" s="34" t="s">
        <v>131</v>
      </c>
    </row>
    <row r="85" spans="1:19" ht="12">
      <c r="A85" s="22">
        <v>1</v>
      </c>
      <c r="B85" s="22">
        <v>2</v>
      </c>
      <c r="C85" s="40" t="str">
        <f aca="true" t="shared" si="8" ref="C85:C97">VLOOKUP($B85,$Q$85:$S$101,2,FALSE)</f>
        <v>Danielle Opara</v>
      </c>
      <c r="D85" s="40" t="str">
        <f aca="true" t="shared" si="9" ref="D85:D97">VLOOKUP($B85,$Q$85:$S$101,3,FALSE)</f>
        <v>Berks</v>
      </c>
      <c r="E85" s="14" t="s">
        <v>1048</v>
      </c>
      <c r="Q85">
        <v>1</v>
      </c>
      <c r="R85" s="75" t="s">
        <v>767</v>
      </c>
      <c r="S85" s="55" t="s">
        <v>17</v>
      </c>
    </row>
    <row r="86" spans="1:19" ht="12">
      <c r="A86" s="22">
        <v>2</v>
      </c>
      <c r="B86" s="22">
        <v>8</v>
      </c>
      <c r="C86" s="40" t="str">
        <f t="shared" si="8"/>
        <v>Sophie Merritt</v>
      </c>
      <c r="D86" s="40" t="str">
        <f t="shared" si="9"/>
        <v>Hants</v>
      </c>
      <c r="E86" s="14" t="s">
        <v>1049</v>
      </c>
      <c r="Q86">
        <v>2</v>
      </c>
      <c r="R86" t="s">
        <v>307</v>
      </c>
      <c r="S86" s="55" t="s">
        <v>18</v>
      </c>
    </row>
    <row r="87" spans="1:19" ht="12">
      <c r="A87" s="22">
        <v>3</v>
      </c>
      <c r="B87" s="22">
        <v>13</v>
      </c>
      <c r="C87" s="40" t="str">
        <f t="shared" si="8"/>
        <v>Luisa Chantler Edmond</v>
      </c>
      <c r="D87" s="40" t="str">
        <f t="shared" si="9"/>
        <v>Oxon</v>
      </c>
      <c r="E87" s="15" t="s">
        <v>1050</v>
      </c>
      <c r="Q87">
        <v>3</v>
      </c>
      <c r="R87" t="s">
        <v>308</v>
      </c>
      <c r="S87" s="55" t="s">
        <v>19</v>
      </c>
    </row>
    <row r="88" spans="1:19" ht="12">
      <c r="A88" s="22">
        <v>4</v>
      </c>
      <c r="B88" s="22">
        <v>11</v>
      </c>
      <c r="C88" s="40" t="str">
        <f t="shared" si="8"/>
        <v>Celia Quansah</v>
      </c>
      <c r="D88" s="40" t="str">
        <f t="shared" si="9"/>
        <v>Middx</v>
      </c>
      <c r="E88" s="14" t="s">
        <v>1050</v>
      </c>
      <c r="Q88">
        <v>4</v>
      </c>
      <c r="R88" t="s">
        <v>272</v>
      </c>
      <c r="S88" s="55" t="s">
        <v>20</v>
      </c>
    </row>
    <row r="89" spans="1:19" ht="12">
      <c r="A89" s="22">
        <v>5</v>
      </c>
      <c r="B89" s="22">
        <v>15</v>
      </c>
      <c r="C89" s="40" t="str">
        <f t="shared" si="8"/>
        <v>Sophie Mace</v>
      </c>
      <c r="D89" s="40" t="str">
        <f t="shared" si="9"/>
        <v>Surrey</v>
      </c>
      <c r="E89" s="14" t="s">
        <v>1051</v>
      </c>
      <c r="Q89">
        <v>5</v>
      </c>
      <c r="R89"/>
      <c r="S89" s="55" t="s">
        <v>21</v>
      </c>
    </row>
    <row r="90" spans="1:19" ht="12">
      <c r="A90" s="22">
        <v>6</v>
      </c>
      <c r="B90" s="22">
        <v>7</v>
      </c>
      <c r="C90" s="40" t="str">
        <f t="shared" si="8"/>
        <v>Emma Nwofor</v>
      </c>
      <c r="D90" s="40" t="str">
        <f t="shared" si="9"/>
        <v>Essex</v>
      </c>
      <c r="E90" s="14" t="s">
        <v>1052</v>
      </c>
      <c r="Q90">
        <v>6</v>
      </c>
      <c r="R90" t="s">
        <v>299</v>
      </c>
      <c r="S90" s="55" t="s">
        <v>23</v>
      </c>
    </row>
    <row r="91" spans="1:19" ht="12">
      <c r="A91" s="22">
        <v>7</v>
      </c>
      <c r="B91" s="22">
        <v>6</v>
      </c>
      <c r="C91" s="40" t="str">
        <f t="shared" si="8"/>
        <v>Kirsty Wickham</v>
      </c>
      <c r="D91" s="40" t="str">
        <f t="shared" si="9"/>
        <v>Dorset</v>
      </c>
      <c r="E91" s="14" t="s">
        <v>1053</v>
      </c>
      <c r="Q91">
        <v>7</v>
      </c>
      <c r="R91" t="s">
        <v>251</v>
      </c>
      <c r="S91" s="55" t="s">
        <v>24</v>
      </c>
    </row>
    <row r="92" spans="1:19" ht="12">
      <c r="A92" s="22">
        <v>8</v>
      </c>
      <c r="B92" s="22">
        <v>4</v>
      </c>
      <c r="C92" s="40" t="str">
        <f t="shared" si="8"/>
        <v>Alice Galloway</v>
      </c>
      <c r="D92" s="40" t="str">
        <f t="shared" si="9"/>
        <v>Cambs</v>
      </c>
      <c r="E92" s="14" t="s">
        <v>1054</v>
      </c>
      <c r="Q92">
        <v>8</v>
      </c>
      <c r="R92" t="s">
        <v>309</v>
      </c>
      <c r="S92" s="55" t="s">
        <v>71</v>
      </c>
    </row>
    <row r="93" spans="1:19" ht="12">
      <c r="A93" s="22">
        <v>9</v>
      </c>
      <c r="B93" s="22">
        <v>16</v>
      </c>
      <c r="C93" s="40" t="str">
        <f t="shared" si="8"/>
        <v>Imogen Marshall</v>
      </c>
      <c r="D93" s="40" t="str">
        <f t="shared" si="9"/>
        <v>Sussex</v>
      </c>
      <c r="E93" s="14" t="s">
        <v>1055</v>
      </c>
      <c r="Q93">
        <v>9</v>
      </c>
      <c r="R93" t="s">
        <v>310</v>
      </c>
      <c r="S93" s="55" t="s">
        <v>25</v>
      </c>
    </row>
    <row r="94" spans="1:19" ht="12">
      <c r="A94" s="22">
        <v>10</v>
      </c>
      <c r="B94" s="22">
        <v>9</v>
      </c>
      <c r="C94" s="40" t="str">
        <f t="shared" si="8"/>
        <v>Alice Townend</v>
      </c>
      <c r="D94" s="40" t="str">
        <f t="shared" si="9"/>
        <v>Herts</v>
      </c>
      <c r="E94" s="14" t="s">
        <v>1056</v>
      </c>
      <c r="Q94">
        <v>10</v>
      </c>
      <c r="R94" t="s">
        <v>311</v>
      </c>
      <c r="S94" s="55" t="s">
        <v>26</v>
      </c>
    </row>
    <row r="95" spans="1:19" ht="12">
      <c r="A95" s="22">
        <v>11</v>
      </c>
      <c r="B95" s="22">
        <v>1</v>
      </c>
      <c r="C95" s="40" t="str">
        <f t="shared" si="8"/>
        <v>Eavion Richardson</v>
      </c>
      <c r="D95" s="40" t="str">
        <f t="shared" si="9"/>
        <v>Beds</v>
      </c>
      <c r="E95" s="14" t="s">
        <v>1057</v>
      </c>
      <c r="Q95">
        <v>11</v>
      </c>
      <c r="R95" t="s">
        <v>277</v>
      </c>
      <c r="S95" s="55" t="s">
        <v>72</v>
      </c>
    </row>
    <row r="96" spans="1:19" ht="12">
      <c r="A96" s="22">
        <v>12</v>
      </c>
      <c r="B96" s="22">
        <v>14</v>
      </c>
      <c r="C96" s="40" t="str">
        <f t="shared" si="8"/>
        <v>Debbie Castle</v>
      </c>
      <c r="D96" s="40" t="str">
        <f t="shared" si="9"/>
        <v>Suffolk</v>
      </c>
      <c r="E96" s="14" t="s">
        <v>1057</v>
      </c>
      <c r="Q96">
        <v>12</v>
      </c>
      <c r="R96" t="s">
        <v>312</v>
      </c>
      <c r="S96" s="55" t="s">
        <v>27</v>
      </c>
    </row>
    <row r="97" spans="1:19" ht="12">
      <c r="A97" s="22">
        <v>13</v>
      </c>
      <c r="B97" s="22">
        <v>12</v>
      </c>
      <c r="C97" s="40" t="str">
        <f t="shared" si="8"/>
        <v>Jasmin Kemp</v>
      </c>
      <c r="D97" s="40" t="str">
        <f t="shared" si="9"/>
        <v>Norfolk</v>
      </c>
      <c r="E97" s="14" t="s">
        <v>1058</v>
      </c>
      <c r="Q97">
        <v>13</v>
      </c>
      <c r="R97" t="s">
        <v>313</v>
      </c>
      <c r="S97" s="55" t="s">
        <v>73</v>
      </c>
    </row>
    <row r="98" spans="1:19" ht="12">
      <c r="A98" s="22"/>
      <c r="B98" s="22"/>
      <c r="C98" s="40"/>
      <c r="D98" s="40"/>
      <c r="Q98">
        <v>14</v>
      </c>
      <c r="R98" s="75" t="s">
        <v>306</v>
      </c>
      <c r="S98" s="55" t="s">
        <v>29</v>
      </c>
    </row>
    <row r="99" spans="1:19" ht="12">
      <c r="A99" s="22"/>
      <c r="B99" s="22"/>
      <c r="C99" s="40"/>
      <c r="D99" s="40"/>
      <c r="Q99">
        <v>15</v>
      </c>
      <c r="R99" t="s">
        <v>315</v>
      </c>
      <c r="S99" s="55" t="s">
        <v>30</v>
      </c>
    </row>
    <row r="100" spans="1:19" ht="12">
      <c r="A100" s="22"/>
      <c r="B100" s="22"/>
      <c r="C100" s="40"/>
      <c r="D100" s="40"/>
      <c r="Q100">
        <v>16</v>
      </c>
      <c r="R100" t="s">
        <v>316</v>
      </c>
      <c r="S100" s="55" t="s">
        <v>31</v>
      </c>
    </row>
    <row r="101" spans="1:19" ht="12">
      <c r="A101" s="24"/>
      <c r="B101" s="22"/>
      <c r="C101" s="40"/>
      <c r="D101" s="40"/>
      <c r="Q101" s="50"/>
      <c r="R101" s="49"/>
      <c r="S101" s="49"/>
    </row>
    <row r="102" spans="1:15" ht="12.75" thickBot="1">
      <c r="A102" s="25"/>
      <c r="B102" s="25"/>
      <c r="C102" s="30"/>
      <c r="D102" s="30"/>
      <c r="E102" s="16"/>
      <c r="F102" s="30"/>
      <c r="G102" s="60"/>
      <c r="H102" s="60"/>
      <c r="I102" s="60"/>
      <c r="J102" s="60"/>
      <c r="K102" s="60"/>
      <c r="L102" s="60"/>
      <c r="M102" s="60"/>
      <c r="N102" s="60"/>
      <c r="O102" s="60"/>
    </row>
    <row r="104" spans="1:4" ht="12">
      <c r="A104" s="56" t="s">
        <v>15</v>
      </c>
      <c r="B104" s="56"/>
      <c r="C104" s="31"/>
      <c r="D104" s="34" t="s">
        <v>93</v>
      </c>
    </row>
    <row r="105" spans="1:19" ht="12">
      <c r="A105" s="22">
        <v>1</v>
      </c>
      <c r="B105" s="22">
        <v>2</v>
      </c>
      <c r="C105" s="40" t="str">
        <f>VLOOKUP($B105,$Q$105:$S$120,2,FALSE)</f>
        <v>Amy Holder</v>
      </c>
      <c r="D105" s="40" t="str">
        <f>VLOOKUP($B105,$Q$105:$S$120,3,FALSE)</f>
        <v>Berks</v>
      </c>
      <c r="E105" s="12" t="s">
        <v>864</v>
      </c>
      <c r="Q105">
        <v>1</v>
      </c>
      <c r="R105" t="s">
        <v>188</v>
      </c>
      <c r="S105" s="55" t="s">
        <v>17</v>
      </c>
    </row>
    <row r="106" spans="1:19" ht="12">
      <c r="A106" s="22">
        <v>2</v>
      </c>
      <c r="B106" s="22">
        <v>13</v>
      </c>
      <c r="C106" s="40" t="str">
        <f aca="true" t="shared" si="10" ref="C106:C116">VLOOKUP($B106,$Q$105:$S$120,2,FALSE)</f>
        <v>Kathryn Woodcock</v>
      </c>
      <c r="D106" s="40" t="str">
        <f aca="true" t="shared" si="11" ref="D106:D116">VLOOKUP($B106,$Q$105:$S$120,3,FALSE)</f>
        <v>Oxon</v>
      </c>
      <c r="E106" s="12" t="s">
        <v>865</v>
      </c>
      <c r="Q106">
        <v>2</v>
      </c>
      <c r="R106" t="s">
        <v>317</v>
      </c>
      <c r="S106" s="55" t="s">
        <v>18</v>
      </c>
    </row>
    <row r="107" spans="1:19" ht="12">
      <c r="A107" s="22">
        <v>3</v>
      </c>
      <c r="B107" s="22">
        <v>8</v>
      </c>
      <c r="C107" s="40" t="str">
        <f t="shared" si="10"/>
        <v>Sophie Merritt</v>
      </c>
      <c r="D107" s="40" t="str">
        <f t="shared" si="11"/>
        <v>Hants</v>
      </c>
      <c r="E107" s="12" t="s">
        <v>866</v>
      </c>
      <c r="Q107">
        <v>3</v>
      </c>
      <c r="R107" t="s">
        <v>308</v>
      </c>
      <c r="S107" s="55" t="s">
        <v>19</v>
      </c>
    </row>
    <row r="108" spans="1:19" ht="12">
      <c r="A108" s="85">
        <v>4</v>
      </c>
      <c r="B108" s="85">
        <v>10</v>
      </c>
      <c r="C108" s="86" t="str">
        <f t="shared" si="10"/>
        <v>Chelsey Eyers</v>
      </c>
      <c r="D108" s="86" t="str">
        <f t="shared" si="11"/>
        <v>Kent</v>
      </c>
      <c r="E108" s="89" t="s">
        <v>867</v>
      </c>
      <c r="Q108">
        <v>4</v>
      </c>
      <c r="R108"/>
      <c r="S108" s="55" t="s">
        <v>20</v>
      </c>
    </row>
    <row r="109" spans="1:19" ht="12">
      <c r="A109" s="22">
        <v>5</v>
      </c>
      <c r="B109" s="22">
        <v>15</v>
      </c>
      <c r="C109" s="40" t="str">
        <f t="shared" si="10"/>
        <v>Sophie Mace</v>
      </c>
      <c r="D109" s="40" t="str">
        <f t="shared" si="11"/>
        <v>Surrey</v>
      </c>
      <c r="E109" s="12" t="s">
        <v>868</v>
      </c>
      <c r="Q109">
        <v>5</v>
      </c>
      <c r="R109"/>
      <c r="S109" s="55" t="s">
        <v>21</v>
      </c>
    </row>
    <row r="110" spans="1:19" ht="12">
      <c r="A110" s="22">
        <v>6</v>
      </c>
      <c r="B110" s="22">
        <v>11</v>
      </c>
      <c r="C110" s="40" t="str">
        <f t="shared" si="10"/>
        <v>Kayomie Thompson</v>
      </c>
      <c r="D110" s="40" t="str">
        <f t="shared" si="11"/>
        <v>Middx</v>
      </c>
      <c r="E110" s="12" t="s">
        <v>869</v>
      </c>
      <c r="Q110">
        <v>6</v>
      </c>
      <c r="R110"/>
      <c r="S110" s="55" t="s">
        <v>23</v>
      </c>
    </row>
    <row r="111" spans="1:19" ht="12">
      <c r="A111" s="22">
        <v>7</v>
      </c>
      <c r="B111" s="22">
        <v>9</v>
      </c>
      <c r="C111" s="40" t="str">
        <f t="shared" si="10"/>
        <v>Kimberley Osuji</v>
      </c>
      <c r="D111" s="40" t="str">
        <f t="shared" si="11"/>
        <v>Herts</v>
      </c>
      <c r="E111" s="12" t="s">
        <v>870</v>
      </c>
      <c r="Q111">
        <v>7</v>
      </c>
      <c r="R111" t="s">
        <v>318</v>
      </c>
      <c r="S111" s="55" t="s">
        <v>24</v>
      </c>
    </row>
    <row r="112" spans="1:19" ht="12">
      <c r="A112" s="22">
        <v>8</v>
      </c>
      <c r="B112" s="22">
        <v>7</v>
      </c>
      <c r="C112" s="40" t="str">
        <f t="shared" si="10"/>
        <v>Freya Gutteridge</v>
      </c>
      <c r="D112" s="40" t="str">
        <f t="shared" si="11"/>
        <v>Essex</v>
      </c>
      <c r="E112" s="76" t="s">
        <v>871</v>
      </c>
      <c r="Q112">
        <v>8</v>
      </c>
      <c r="R112" t="s">
        <v>309</v>
      </c>
      <c r="S112" s="55" t="s">
        <v>71</v>
      </c>
    </row>
    <row r="113" spans="1:19" ht="12">
      <c r="A113" s="22">
        <v>9</v>
      </c>
      <c r="B113" s="22">
        <v>16</v>
      </c>
      <c r="C113" s="40" t="str">
        <f t="shared" si="10"/>
        <v>Imogen Marshall</v>
      </c>
      <c r="D113" s="40" t="str">
        <f t="shared" si="11"/>
        <v>Sussex</v>
      </c>
      <c r="E113" s="12" t="s">
        <v>872</v>
      </c>
      <c r="Q113">
        <v>9</v>
      </c>
      <c r="R113" t="s">
        <v>319</v>
      </c>
      <c r="S113" s="55" t="s">
        <v>25</v>
      </c>
    </row>
    <row r="114" spans="1:19" ht="12">
      <c r="A114" s="22">
        <v>10</v>
      </c>
      <c r="B114" s="22">
        <v>3</v>
      </c>
      <c r="C114" s="40" t="str">
        <f t="shared" si="10"/>
        <v>Kayleigh Preswell</v>
      </c>
      <c r="D114" s="40" t="str">
        <f t="shared" si="11"/>
        <v>Bucks</v>
      </c>
      <c r="E114" s="12" t="s">
        <v>873</v>
      </c>
      <c r="Q114">
        <v>10</v>
      </c>
      <c r="R114" t="s">
        <v>320</v>
      </c>
      <c r="S114" s="55" t="s">
        <v>26</v>
      </c>
    </row>
    <row r="115" spans="1:19" ht="12">
      <c r="A115" s="22">
        <v>11</v>
      </c>
      <c r="B115" s="22">
        <v>14</v>
      </c>
      <c r="C115" s="40" t="str">
        <f t="shared" si="10"/>
        <v>Debbie Castle</v>
      </c>
      <c r="D115" s="40" t="str">
        <f t="shared" si="11"/>
        <v>Suffolk</v>
      </c>
      <c r="E115" s="12" t="s">
        <v>874</v>
      </c>
      <c r="Q115">
        <v>11</v>
      </c>
      <c r="R115" t="s">
        <v>321</v>
      </c>
      <c r="S115" s="55" t="s">
        <v>72</v>
      </c>
    </row>
    <row r="116" spans="1:19" ht="12">
      <c r="A116" s="22">
        <v>12</v>
      </c>
      <c r="B116" s="22">
        <v>12</v>
      </c>
      <c r="C116" s="40" t="str">
        <f t="shared" si="10"/>
        <v>Emily Anderson</v>
      </c>
      <c r="D116" s="40" t="str">
        <f t="shared" si="11"/>
        <v>Norfolk</v>
      </c>
      <c r="E116" s="12" t="s">
        <v>875</v>
      </c>
      <c r="Q116">
        <v>12</v>
      </c>
      <c r="R116" t="s">
        <v>322</v>
      </c>
      <c r="S116" s="55" t="s">
        <v>27</v>
      </c>
    </row>
    <row r="117" spans="1:19" ht="12">
      <c r="A117" s="22"/>
      <c r="B117" s="22"/>
      <c r="C117" s="40"/>
      <c r="D117" s="40"/>
      <c r="Q117">
        <v>13</v>
      </c>
      <c r="R117" t="s">
        <v>323</v>
      </c>
      <c r="S117" s="55" t="s">
        <v>73</v>
      </c>
    </row>
    <row r="118" spans="1:19" ht="12">
      <c r="A118" s="22"/>
      <c r="B118" s="22"/>
      <c r="C118" s="40"/>
      <c r="D118" s="40"/>
      <c r="Q118">
        <v>14</v>
      </c>
      <c r="R118" t="s">
        <v>306</v>
      </c>
      <c r="S118" s="55" t="s">
        <v>29</v>
      </c>
    </row>
    <row r="119" spans="1:19" ht="12">
      <c r="A119" s="22"/>
      <c r="B119" s="22"/>
      <c r="C119" s="40"/>
      <c r="D119" s="40"/>
      <c r="Q119">
        <v>15</v>
      </c>
      <c r="R119" t="s">
        <v>315</v>
      </c>
      <c r="S119" s="55" t="s">
        <v>30</v>
      </c>
    </row>
    <row r="120" spans="1:19" ht="12">
      <c r="A120" s="22"/>
      <c r="B120" s="22"/>
      <c r="C120" s="40"/>
      <c r="D120" s="40"/>
      <c r="Q120">
        <v>16</v>
      </c>
      <c r="R120" t="s">
        <v>316</v>
      </c>
      <c r="S120" s="55" t="s">
        <v>31</v>
      </c>
    </row>
    <row r="121" spans="1:19" ht="12">
      <c r="A121" s="24"/>
      <c r="B121" s="22"/>
      <c r="C121" s="40"/>
      <c r="D121" s="40"/>
      <c r="Q121" s="21"/>
      <c r="R121" s="21"/>
      <c r="S121" s="21"/>
    </row>
    <row r="122" spans="1:15" ht="12.75" thickBot="1">
      <c r="A122" s="25"/>
      <c r="B122" s="25"/>
      <c r="C122" s="30"/>
      <c r="D122" s="30"/>
      <c r="E122" s="16"/>
      <c r="F122" s="30"/>
      <c r="G122" s="60"/>
      <c r="H122" s="60"/>
      <c r="I122" s="60"/>
      <c r="J122" s="60"/>
      <c r="K122" s="60"/>
      <c r="L122" s="60"/>
      <c r="M122" s="60"/>
      <c r="N122" s="60"/>
      <c r="O122" s="60"/>
    </row>
    <row r="124" spans="1:4" ht="12">
      <c r="A124" s="56" t="s">
        <v>40</v>
      </c>
      <c r="B124" s="56"/>
      <c r="C124" s="31"/>
      <c r="D124" s="36" t="s">
        <v>181</v>
      </c>
    </row>
    <row r="125" spans="1:19" ht="12">
      <c r="A125" s="22">
        <v>1</v>
      </c>
      <c r="B125" s="22">
        <v>3</v>
      </c>
      <c r="C125" s="40" t="str">
        <f aca="true" t="shared" si="12" ref="C125:C136">VLOOKUP($B125,$Q$125:$S$141,2,FALSE)</f>
        <v>Kayleigh Presswell </v>
      </c>
      <c r="D125" s="40" t="str">
        <f aca="true" t="shared" si="13" ref="D125:D136">VLOOKUP($B125,$Q$125:$S$141,3,FALSE)</f>
        <v>Bucks</v>
      </c>
      <c r="E125" s="12" t="s">
        <v>933</v>
      </c>
      <c r="Q125">
        <v>1</v>
      </c>
      <c r="R125"/>
      <c r="S125" s="55" t="s">
        <v>17</v>
      </c>
    </row>
    <row r="126" spans="1:19" ht="12">
      <c r="A126" s="22">
        <v>2</v>
      </c>
      <c r="B126" s="22">
        <v>2</v>
      </c>
      <c r="C126" s="40" t="str">
        <f t="shared" si="12"/>
        <v>Rebecca Keating</v>
      </c>
      <c r="D126" s="40" t="str">
        <f t="shared" si="13"/>
        <v>Berks</v>
      </c>
      <c r="E126" s="12" t="s">
        <v>934</v>
      </c>
      <c r="Q126">
        <v>2</v>
      </c>
      <c r="R126" t="s">
        <v>324</v>
      </c>
      <c r="S126" s="55" t="s">
        <v>18</v>
      </c>
    </row>
    <row r="127" spans="1:19" ht="12">
      <c r="A127" s="22">
        <v>3</v>
      </c>
      <c r="B127" s="22">
        <v>5</v>
      </c>
      <c r="C127" s="40" t="str">
        <f t="shared" si="12"/>
        <v>Maria Brett</v>
      </c>
      <c r="D127" s="40" t="str">
        <f t="shared" si="13"/>
        <v>Cornwall</v>
      </c>
      <c r="E127" s="12" t="s">
        <v>935</v>
      </c>
      <c r="Q127">
        <v>3</v>
      </c>
      <c r="R127" t="s">
        <v>325</v>
      </c>
      <c r="S127" s="55" t="s">
        <v>19</v>
      </c>
    </row>
    <row r="128" spans="1:19" ht="12">
      <c r="A128" s="22">
        <v>4</v>
      </c>
      <c r="B128" s="22">
        <v>11</v>
      </c>
      <c r="C128" s="40" t="str">
        <f t="shared" si="12"/>
        <v>Charlotte Gould</v>
      </c>
      <c r="D128" s="40" t="str">
        <f t="shared" si="13"/>
        <v>Middx</v>
      </c>
      <c r="E128" s="12" t="s">
        <v>936</v>
      </c>
      <c r="Q128">
        <v>4</v>
      </c>
      <c r="R128"/>
      <c r="S128" s="55" t="s">
        <v>20</v>
      </c>
    </row>
    <row r="129" spans="1:19" ht="12">
      <c r="A129" s="22">
        <v>5</v>
      </c>
      <c r="B129" s="22">
        <v>7</v>
      </c>
      <c r="C129" s="40" t="str">
        <f t="shared" si="12"/>
        <v>Chloe Cockell</v>
      </c>
      <c r="D129" s="40" t="str">
        <f t="shared" si="13"/>
        <v>Essex</v>
      </c>
      <c r="E129" s="12" t="s">
        <v>937</v>
      </c>
      <c r="Q129">
        <v>5</v>
      </c>
      <c r="R129" t="s">
        <v>326</v>
      </c>
      <c r="S129" s="55" t="s">
        <v>21</v>
      </c>
    </row>
    <row r="130" spans="1:19" ht="12">
      <c r="A130" s="22">
        <v>6</v>
      </c>
      <c r="B130" s="22">
        <v>12</v>
      </c>
      <c r="C130" s="40" t="str">
        <f t="shared" si="12"/>
        <v>Megan Rushmore</v>
      </c>
      <c r="D130" s="40" t="str">
        <f t="shared" si="13"/>
        <v>Norfolk</v>
      </c>
      <c r="E130" s="12" t="s">
        <v>938</v>
      </c>
      <c r="Q130">
        <v>6</v>
      </c>
      <c r="R130" t="s">
        <v>327</v>
      </c>
      <c r="S130" s="55" t="s">
        <v>23</v>
      </c>
    </row>
    <row r="131" spans="1:19" ht="12">
      <c r="A131" s="85">
        <v>7</v>
      </c>
      <c r="B131" s="85">
        <v>10</v>
      </c>
      <c r="C131" s="86" t="str">
        <f t="shared" si="12"/>
        <v>Jennifer Stevens</v>
      </c>
      <c r="D131" s="86" t="str">
        <f t="shared" si="13"/>
        <v>Kent</v>
      </c>
      <c r="E131" s="89" t="s">
        <v>939</v>
      </c>
      <c r="Q131">
        <v>7</v>
      </c>
      <c r="R131" t="s">
        <v>328</v>
      </c>
      <c r="S131" s="55" t="s">
        <v>24</v>
      </c>
    </row>
    <row r="132" spans="1:19" ht="12">
      <c r="A132" s="22">
        <v>8</v>
      </c>
      <c r="B132" s="22">
        <v>15</v>
      </c>
      <c r="C132" s="40" t="str">
        <f t="shared" si="12"/>
        <v>Tamara Reid</v>
      </c>
      <c r="D132" s="40" t="str">
        <f t="shared" si="13"/>
        <v>Surrey</v>
      </c>
      <c r="E132" s="12" t="s">
        <v>940</v>
      </c>
      <c r="Q132">
        <v>8</v>
      </c>
      <c r="R132" t="s">
        <v>329</v>
      </c>
      <c r="S132" s="55" t="s">
        <v>71</v>
      </c>
    </row>
    <row r="133" spans="1:19" ht="12">
      <c r="A133" s="22">
        <v>9</v>
      </c>
      <c r="B133" s="22">
        <v>9</v>
      </c>
      <c r="C133" s="40" t="str">
        <f t="shared" si="12"/>
        <v>Emily Evans</v>
      </c>
      <c r="D133" s="40" t="str">
        <f t="shared" si="13"/>
        <v>Herts</v>
      </c>
      <c r="E133" s="12" t="s">
        <v>941</v>
      </c>
      <c r="Q133">
        <v>9</v>
      </c>
      <c r="R133" t="s">
        <v>330</v>
      </c>
      <c r="S133" s="55" t="s">
        <v>25</v>
      </c>
    </row>
    <row r="134" spans="1:19" ht="12">
      <c r="A134" s="22">
        <v>10</v>
      </c>
      <c r="B134" s="22">
        <v>8</v>
      </c>
      <c r="C134" s="40" t="str">
        <f t="shared" si="12"/>
        <v>Rosie Castle</v>
      </c>
      <c r="D134" s="40" t="str">
        <f t="shared" si="13"/>
        <v>Hants</v>
      </c>
      <c r="E134" s="12" t="s">
        <v>942</v>
      </c>
      <c r="Q134">
        <v>10</v>
      </c>
      <c r="R134" t="s">
        <v>331</v>
      </c>
      <c r="S134" s="55" t="s">
        <v>26</v>
      </c>
    </row>
    <row r="135" spans="1:19" ht="12">
      <c r="A135" s="22">
        <v>11</v>
      </c>
      <c r="B135" s="22">
        <v>6</v>
      </c>
      <c r="C135" s="40" t="str">
        <f t="shared" si="12"/>
        <v>Ashleigh Power</v>
      </c>
      <c r="D135" s="40" t="str">
        <f t="shared" si="13"/>
        <v>Dorset</v>
      </c>
      <c r="E135" s="12" t="s">
        <v>943</v>
      </c>
      <c r="Q135">
        <v>11</v>
      </c>
      <c r="R135" t="s">
        <v>332</v>
      </c>
      <c r="S135" s="55" t="s">
        <v>72</v>
      </c>
    </row>
    <row r="136" spans="1:19" ht="12">
      <c r="A136" s="22">
        <v>12</v>
      </c>
      <c r="B136" s="22">
        <v>16</v>
      </c>
      <c r="C136" s="40" t="str">
        <f t="shared" si="12"/>
        <v>Emily Baker</v>
      </c>
      <c r="D136" s="40" t="str">
        <f t="shared" si="13"/>
        <v>Sussex</v>
      </c>
      <c r="E136" s="12" t="s">
        <v>944</v>
      </c>
      <c r="Q136">
        <v>12</v>
      </c>
      <c r="R136" t="s">
        <v>333</v>
      </c>
      <c r="S136" s="55" t="s">
        <v>27</v>
      </c>
    </row>
    <row r="137" spans="1:19" ht="12">
      <c r="A137" s="22"/>
      <c r="B137" s="22"/>
      <c r="C137" s="40"/>
      <c r="D137" s="40"/>
      <c r="Q137">
        <v>13</v>
      </c>
      <c r="R137"/>
      <c r="S137" s="55" t="s">
        <v>73</v>
      </c>
    </row>
    <row r="138" spans="1:19" ht="12">
      <c r="A138" s="22"/>
      <c r="B138" s="22"/>
      <c r="C138" s="40"/>
      <c r="D138" s="40"/>
      <c r="Q138">
        <v>14</v>
      </c>
      <c r="R138" t="s">
        <v>314</v>
      </c>
      <c r="S138" s="55" t="s">
        <v>29</v>
      </c>
    </row>
    <row r="139" spans="1:19" ht="12">
      <c r="A139" s="22"/>
      <c r="B139" s="22"/>
      <c r="C139" s="40"/>
      <c r="D139" s="40"/>
      <c r="Q139">
        <v>15</v>
      </c>
      <c r="R139" t="s">
        <v>334</v>
      </c>
      <c r="S139" s="55" t="s">
        <v>30</v>
      </c>
    </row>
    <row r="140" spans="1:19" ht="12">
      <c r="A140" s="22"/>
      <c r="B140" s="22"/>
      <c r="C140" s="40"/>
      <c r="D140" s="40"/>
      <c r="Q140">
        <v>16</v>
      </c>
      <c r="R140" t="s">
        <v>335</v>
      </c>
      <c r="S140" s="55" t="s">
        <v>31</v>
      </c>
    </row>
    <row r="141" spans="1:19" ht="12">
      <c r="A141" s="24"/>
      <c r="B141" s="22"/>
      <c r="C141" s="40"/>
      <c r="D141" s="40"/>
      <c r="Q141" s="50"/>
      <c r="R141" s="49"/>
      <c r="S141" s="49"/>
    </row>
    <row r="142" spans="1:15" ht="12.75" thickBot="1">
      <c r="A142" s="25"/>
      <c r="B142" s="25"/>
      <c r="C142" s="30"/>
      <c r="D142" s="30"/>
      <c r="E142" s="16"/>
      <c r="F142" s="30"/>
      <c r="G142" s="60"/>
      <c r="H142" s="60"/>
      <c r="I142" s="60"/>
      <c r="J142" s="60"/>
      <c r="K142" s="60"/>
      <c r="L142" s="60"/>
      <c r="M142" s="60"/>
      <c r="N142" s="60"/>
      <c r="O142" s="60"/>
    </row>
    <row r="144" spans="1:4" ht="12">
      <c r="A144" s="56" t="s">
        <v>16</v>
      </c>
      <c r="B144" s="56"/>
      <c r="C144" s="31"/>
      <c r="D144" s="36" t="s">
        <v>155</v>
      </c>
    </row>
    <row r="145" spans="1:19" ht="12">
      <c r="A145" s="22">
        <v>1</v>
      </c>
      <c r="B145" s="22">
        <v>8</v>
      </c>
      <c r="C145" s="40" t="str">
        <f aca="true" t="shared" si="14" ref="C145:C153">VLOOKUP($B145,$Q$145:$S$161,2,FALSE)</f>
        <v>Jordan Campbell</v>
      </c>
      <c r="D145" s="40" t="str">
        <f aca="true" t="shared" si="15" ref="D145:D153">VLOOKUP($B145,$Q$145:$S$161,3,FALSE)</f>
        <v>Hants</v>
      </c>
      <c r="E145" s="12" t="s">
        <v>1128</v>
      </c>
      <c r="Q145">
        <v>1</v>
      </c>
      <c r="R145" t="s">
        <v>248</v>
      </c>
      <c r="S145" s="55" t="s">
        <v>17</v>
      </c>
    </row>
    <row r="146" spans="1:19" ht="12">
      <c r="A146" s="22">
        <v>2</v>
      </c>
      <c r="B146" s="22">
        <v>7</v>
      </c>
      <c r="C146" s="40" t="str">
        <f t="shared" si="14"/>
        <v>Demi Bromfield</v>
      </c>
      <c r="D146" s="40" t="str">
        <f t="shared" si="15"/>
        <v>Essex</v>
      </c>
      <c r="E146" s="12" t="s">
        <v>1129</v>
      </c>
      <c r="Q146">
        <v>2</v>
      </c>
      <c r="R146"/>
      <c r="S146" s="55" t="s">
        <v>18</v>
      </c>
    </row>
    <row r="147" spans="1:19" ht="12">
      <c r="A147" s="22">
        <v>3</v>
      </c>
      <c r="B147" s="22">
        <v>11</v>
      </c>
      <c r="C147" s="40" t="str">
        <f t="shared" si="14"/>
        <v>Lucy Knott</v>
      </c>
      <c r="D147" s="40" t="str">
        <f t="shared" si="15"/>
        <v>Middx</v>
      </c>
      <c r="E147" s="12" t="s">
        <v>1130</v>
      </c>
      <c r="Q147">
        <v>3</v>
      </c>
      <c r="R147"/>
      <c r="S147" s="55" t="s">
        <v>19</v>
      </c>
    </row>
    <row r="148" spans="1:19" ht="12">
      <c r="A148" s="22">
        <v>4</v>
      </c>
      <c r="B148" s="22">
        <v>15</v>
      </c>
      <c r="C148" s="40" t="str">
        <f t="shared" si="14"/>
        <v>Ellie Lane</v>
      </c>
      <c r="D148" s="40" t="str">
        <f t="shared" si="15"/>
        <v>Surrey</v>
      </c>
      <c r="E148" s="12" t="s">
        <v>1131</v>
      </c>
      <c r="Q148">
        <v>4</v>
      </c>
      <c r="R148" t="s">
        <v>298</v>
      </c>
      <c r="S148" s="55" t="s">
        <v>20</v>
      </c>
    </row>
    <row r="149" spans="1:19" ht="12">
      <c r="A149" s="22">
        <v>5</v>
      </c>
      <c r="B149" s="22">
        <v>4</v>
      </c>
      <c r="C149" s="40" t="str">
        <f t="shared" si="14"/>
        <v>Isabella Coutts</v>
      </c>
      <c r="D149" s="40" t="str">
        <f t="shared" si="15"/>
        <v>Cambs</v>
      </c>
      <c r="E149" s="12" t="s">
        <v>1133</v>
      </c>
      <c r="Q149">
        <v>5</v>
      </c>
      <c r="R149"/>
      <c r="S149" s="55" t="s">
        <v>21</v>
      </c>
    </row>
    <row r="150" spans="1:19" ht="12">
      <c r="A150" s="22">
        <v>6</v>
      </c>
      <c r="B150" s="22">
        <v>14</v>
      </c>
      <c r="C150" s="40" t="str">
        <f t="shared" si="14"/>
        <v>Debbie Castle</v>
      </c>
      <c r="D150" s="40" t="str">
        <f t="shared" si="15"/>
        <v>Suffolk</v>
      </c>
      <c r="E150" s="12" t="s">
        <v>1134</v>
      </c>
      <c r="Q150">
        <v>6</v>
      </c>
      <c r="R150" t="s">
        <v>299</v>
      </c>
      <c r="S150" s="55" t="s">
        <v>23</v>
      </c>
    </row>
    <row r="151" spans="1:19" ht="12">
      <c r="A151" s="22">
        <v>7</v>
      </c>
      <c r="B151" s="22">
        <v>9</v>
      </c>
      <c r="C151" s="40" t="str">
        <f t="shared" si="14"/>
        <v>Kirsty Bateman-Foly</v>
      </c>
      <c r="D151" s="40" t="str">
        <f t="shared" si="15"/>
        <v>Herts</v>
      </c>
      <c r="E151" s="76" t="s">
        <v>1135</v>
      </c>
      <c r="Q151">
        <v>7</v>
      </c>
      <c r="R151" t="s">
        <v>300</v>
      </c>
      <c r="S151" s="55" t="s">
        <v>24</v>
      </c>
    </row>
    <row r="152" spans="1:19" ht="12">
      <c r="A152" s="22">
        <v>8</v>
      </c>
      <c r="B152" s="22">
        <v>13</v>
      </c>
      <c r="C152" s="40" t="str">
        <f t="shared" si="14"/>
        <v>Maike Chapel</v>
      </c>
      <c r="D152" s="40" t="str">
        <f t="shared" si="15"/>
        <v>Oxon</v>
      </c>
      <c r="E152" s="12" t="s">
        <v>1019</v>
      </c>
      <c r="Q152">
        <v>8</v>
      </c>
      <c r="R152" t="s">
        <v>301</v>
      </c>
      <c r="S152" s="55" t="s">
        <v>71</v>
      </c>
    </row>
    <row r="153" spans="1:19" ht="12">
      <c r="A153" s="22">
        <v>9</v>
      </c>
      <c r="B153" s="22">
        <v>6</v>
      </c>
      <c r="C153" s="40" t="str">
        <f t="shared" si="14"/>
        <v>Kirsty Wickham</v>
      </c>
      <c r="D153" s="40" t="str">
        <f t="shared" si="15"/>
        <v>Dorset</v>
      </c>
      <c r="E153" s="12" t="s">
        <v>1136</v>
      </c>
      <c r="Q153">
        <v>9</v>
      </c>
      <c r="R153" t="s">
        <v>302</v>
      </c>
      <c r="S153" s="55" t="s">
        <v>25</v>
      </c>
    </row>
    <row r="154" spans="1:19" ht="12">
      <c r="A154" s="22"/>
      <c r="B154" s="22"/>
      <c r="C154" s="40"/>
      <c r="D154" s="40"/>
      <c r="Q154">
        <v>10</v>
      </c>
      <c r="R154" t="s">
        <v>303</v>
      </c>
      <c r="S154" s="55" t="s">
        <v>26</v>
      </c>
    </row>
    <row r="155" spans="1:19" ht="12">
      <c r="A155" s="22"/>
      <c r="B155" s="22"/>
      <c r="C155" s="40"/>
      <c r="D155" s="40"/>
      <c r="Q155">
        <v>11</v>
      </c>
      <c r="R155" t="s">
        <v>304</v>
      </c>
      <c r="S155" s="55" t="s">
        <v>72</v>
      </c>
    </row>
    <row r="156" spans="1:19" ht="12">
      <c r="A156" s="22"/>
      <c r="B156" s="22"/>
      <c r="C156" s="40"/>
      <c r="D156" s="40"/>
      <c r="Q156">
        <v>12</v>
      </c>
      <c r="R156" t="s">
        <v>305</v>
      </c>
      <c r="S156" s="55" t="s">
        <v>27</v>
      </c>
    </row>
    <row r="157" spans="1:19" ht="12">
      <c r="A157" s="22"/>
      <c r="B157" s="22"/>
      <c r="C157" s="40"/>
      <c r="D157" s="40"/>
      <c r="Q157">
        <v>13</v>
      </c>
      <c r="R157" t="s">
        <v>267</v>
      </c>
      <c r="S157" s="55" t="s">
        <v>73</v>
      </c>
    </row>
    <row r="158" spans="1:19" ht="12">
      <c r="A158" s="22"/>
      <c r="B158" s="22"/>
      <c r="C158" s="40"/>
      <c r="D158" s="40"/>
      <c r="Q158">
        <v>14</v>
      </c>
      <c r="R158" t="s">
        <v>306</v>
      </c>
      <c r="S158" s="55" t="s">
        <v>29</v>
      </c>
    </row>
    <row r="159" spans="1:19" ht="12">
      <c r="A159" s="22"/>
      <c r="B159" s="22"/>
      <c r="C159" s="40"/>
      <c r="D159" s="40"/>
      <c r="Q159">
        <v>15</v>
      </c>
      <c r="R159" s="75" t="s">
        <v>1132</v>
      </c>
      <c r="S159" s="55" t="s">
        <v>30</v>
      </c>
    </row>
    <row r="160" spans="1:19" ht="12">
      <c r="A160" s="22"/>
      <c r="B160" s="22"/>
      <c r="C160" s="40"/>
      <c r="D160" s="40"/>
      <c r="Q160">
        <v>16</v>
      </c>
      <c r="R160"/>
      <c r="S160" s="55" t="s">
        <v>31</v>
      </c>
    </row>
    <row r="161" spans="1:19" ht="12">
      <c r="A161" s="24"/>
      <c r="B161" s="22"/>
      <c r="C161" s="40"/>
      <c r="D161" s="40"/>
      <c r="Q161" s="50"/>
      <c r="R161" s="49"/>
      <c r="S161" s="49"/>
    </row>
    <row r="162" spans="1:15" ht="12.75" thickBot="1">
      <c r="A162" s="60"/>
      <c r="B162" s="60"/>
      <c r="C162" s="30"/>
      <c r="D162" s="30"/>
      <c r="E162" s="16"/>
      <c r="F162" s="30"/>
      <c r="G162" s="60"/>
      <c r="H162" s="60"/>
      <c r="I162" s="60"/>
      <c r="J162" s="60"/>
      <c r="K162" s="60"/>
      <c r="L162" s="60"/>
      <c r="M162" s="60"/>
      <c r="N162" s="60"/>
      <c r="O162" s="60"/>
    </row>
  </sheetData>
  <sheetProtection/>
  <dataValidations count="1">
    <dataValidation type="list" allowBlank="1" showInputMessage="1" showErrorMessage="1" sqref="C142 C21:D21 C42 C122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L32"/>
  <sheetViews>
    <sheetView workbookViewId="0" topLeftCell="A10">
      <selection activeCell="B30" sqref="B30"/>
    </sheetView>
  </sheetViews>
  <sheetFormatPr defaultColWidth="9.140625" defaultRowHeight="12.75"/>
  <cols>
    <col min="1" max="16" width="9.140625" style="2" customWidth="1"/>
    <col min="17" max="25" width="4.421875" style="2" customWidth="1"/>
    <col min="26" max="26" width="4.7109375" style="2" customWidth="1"/>
    <col min="27" max="36" width="4.421875" style="2" customWidth="1"/>
    <col min="37" max="16384" width="9.140625" style="2" customWidth="1"/>
  </cols>
  <sheetData>
    <row r="1" spans="1:36" ht="45" customHeight="1">
      <c r="A1" s="2" t="s">
        <v>48</v>
      </c>
      <c r="B1" s="2" t="s">
        <v>34</v>
      </c>
      <c r="C1" s="2" t="s">
        <v>35</v>
      </c>
      <c r="D1" s="2" t="s">
        <v>38</v>
      </c>
      <c r="E1" s="2" t="s">
        <v>36</v>
      </c>
      <c r="F1" s="2" t="s">
        <v>37</v>
      </c>
      <c r="G1" s="2" t="s">
        <v>45</v>
      </c>
      <c r="H1" s="2" t="s">
        <v>41</v>
      </c>
      <c r="I1" s="2" t="s">
        <v>43</v>
      </c>
      <c r="J1" s="2" t="s">
        <v>44</v>
      </c>
      <c r="K1" s="2" t="s">
        <v>42</v>
      </c>
      <c r="L1" s="2" t="s">
        <v>47</v>
      </c>
      <c r="M1" s="2" t="s">
        <v>49</v>
      </c>
      <c r="N1" s="2" t="s">
        <v>50</v>
      </c>
      <c r="O1" s="2" t="s">
        <v>51</v>
      </c>
      <c r="P1" s="2" t="s">
        <v>52</v>
      </c>
      <c r="Q1" s="9" t="str">
        <f>A14</f>
        <v>Beds</v>
      </c>
      <c r="R1" s="10" t="str">
        <f>A15</f>
        <v>Berks</v>
      </c>
      <c r="S1" s="5" t="str">
        <f>A16</f>
        <v>Bucks</v>
      </c>
      <c r="T1" s="5" t="str">
        <f>A17</f>
        <v>Cambs</v>
      </c>
      <c r="U1" s="5" t="str">
        <f>A18</f>
        <v>Cornwall</v>
      </c>
      <c r="V1" s="5" t="str">
        <f>A19</f>
        <v>Devon</v>
      </c>
      <c r="W1" s="5" t="str">
        <f>A20</f>
        <v>Dorset</v>
      </c>
      <c r="X1" s="5" t="str">
        <f>A21</f>
        <v>Essex</v>
      </c>
      <c r="Y1" s="5" t="str">
        <f>A22</f>
        <v>Hants</v>
      </c>
      <c r="Z1" s="5" t="str">
        <f>A23</f>
        <v>Herts</v>
      </c>
      <c r="AA1" s="5" t="str">
        <f>A24</f>
        <v>Kent</v>
      </c>
      <c r="AB1" s="5" t="str">
        <f>A25</f>
        <v>Middx</v>
      </c>
      <c r="AC1" s="5" t="str">
        <f>A26</f>
        <v>Norfolk</v>
      </c>
      <c r="AD1" s="5" t="str">
        <f>A27</f>
        <v>Oxon</v>
      </c>
      <c r="AE1" s="5" t="str">
        <f>A28</f>
        <v>Somerset</v>
      </c>
      <c r="AF1" s="5" t="str">
        <f>A29</f>
        <v>Suffolk</v>
      </c>
      <c r="AG1" s="5" t="str">
        <f>A30</f>
        <v>Surrey</v>
      </c>
      <c r="AH1" s="5" t="str">
        <f>A31</f>
        <v>Sussex</v>
      </c>
      <c r="AI1" s="5" t="str">
        <f>A32</f>
        <v>Wiltshire</v>
      </c>
      <c r="AJ1" s="6" t="s">
        <v>33</v>
      </c>
    </row>
    <row r="2" spans="1:36" ht="9.75">
      <c r="A2" s="2">
        <v>1</v>
      </c>
      <c r="B2" s="2" t="str">
        <f>IF('U20W Track'!E32=0,0,'U20W Track'!D32)</f>
        <v>Berks</v>
      </c>
      <c r="C2" s="2" t="str">
        <f>IF('U20W Track'!E71=0,0,'U20W Track'!D71)</f>
        <v>Essex</v>
      </c>
      <c r="D2" s="2" t="str">
        <f>IF('U20W Track'!E110=0,0,'U20W Track'!D110)</f>
        <v>Beds</v>
      </c>
      <c r="E2" s="2" t="str">
        <f>IF('U20W Track'!E144=0,0,'U20W Track'!D144)</f>
        <v>Kent</v>
      </c>
      <c r="F2" s="2" t="str">
        <f>IF('U20W Track'!E155=0,0,'U20W Track'!D155)</f>
        <v>Middx</v>
      </c>
      <c r="G2" s="2" t="str">
        <f>IF('U20W Track'!E203=0,0,'U20W Track'!D203)</f>
        <v>Essex</v>
      </c>
      <c r="H2" s="2" t="str">
        <f>IF('U20W Track'!E242=0,0,'U20W Track'!D242)</f>
        <v>Surrey</v>
      </c>
      <c r="I2" s="2" t="str">
        <f>IF('U20W Field'!E4=0,0,'U20W Field'!D4)</f>
        <v>Cornwall</v>
      </c>
      <c r="J2" s="2" t="str">
        <f>IF('U20W Field'!E25=0,0,'U20W Field'!D25)</f>
        <v>Kent</v>
      </c>
      <c r="K2" s="2" t="str">
        <f>IF('U20W Field'!E45=0,0,'U20W Field'!D45)</f>
        <v>Kent</v>
      </c>
      <c r="L2" s="2" t="str">
        <f>IF('U20W Field'!E65=0,0,'U20W Field'!D65)</f>
        <v>Surrey</v>
      </c>
      <c r="M2" s="2" t="str">
        <f>IF('U20W Field'!E85=0,0,'U20W Field'!D85)</f>
        <v>Berks</v>
      </c>
      <c r="N2" s="2" t="str">
        <f>IF('U20W Field'!E105=0,0,'U20W Field'!D105)</f>
        <v>Berks</v>
      </c>
      <c r="O2" s="2" t="str">
        <f>IF('U20W Field'!E125=0,0,'U20W Field'!D125)</f>
        <v>Bucks</v>
      </c>
      <c r="P2" s="2" t="str">
        <f>IF('U20W Field'!E145=0,0,'U20W Field'!D145)</f>
        <v>Hants</v>
      </c>
      <c r="Q2" s="11">
        <f>8*(COUNTIF($B$2:$P$2,A14))</f>
        <v>8</v>
      </c>
      <c r="R2" s="11">
        <f>8*(COUNTIF($B$2:$P$2,A15))</f>
        <v>24</v>
      </c>
      <c r="S2" s="11">
        <f>8*(COUNTIF($B$2:$P$2,A16))</f>
        <v>8</v>
      </c>
      <c r="T2" s="11">
        <f>8*(COUNTIF($B$2:$P$2,A17))</f>
        <v>0</v>
      </c>
      <c r="U2" s="11">
        <f>8*(COUNTIF($B$2:$P$2,A18))</f>
        <v>8</v>
      </c>
      <c r="V2" s="11">
        <f>8*(COUNTIF($B$2:$P$2,A19))</f>
        <v>0</v>
      </c>
      <c r="W2" s="11">
        <f>8*(COUNTIF($B$2:$P$2,A20))</f>
        <v>0</v>
      </c>
      <c r="X2" s="11">
        <f>8*(COUNTIF($B$2:$P$2,A21))</f>
        <v>16</v>
      </c>
      <c r="Y2" s="11">
        <f>8*(COUNTIF($B$2:$P$2,A22))</f>
        <v>8</v>
      </c>
      <c r="Z2" s="11">
        <f>8*(COUNTIF($B$2:$P$2,A23))</f>
        <v>0</v>
      </c>
      <c r="AA2" s="11">
        <f>8*(COUNTIF($B$2:$P$2,A24))</f>
        <v>24</v>
      </c>
      <c r="AB2" s="11">
        <f>8*(COUNTIF($B$2:$P$2,A25))</f>
        <v>8</v>
      </c>
      <c r="AC2" s="11">
        <f>8*(COUNTIF($B$2:$P$2,A26))</f>
        <v>0</v>
      </c>
      <c r="AD2" s="11">
        <f>8*(COUNTIF($B$2:$P$2,A27))</f>
        <v>0</v>
      </c>
      <c r="AE2" s="11">
        <f>8*(COUNTIF($B$2:$P$2,A28))</f>
        <v>0</v>
      </c>
      <c r="AF2" s="11">
        <f>8*(COUNTIF($B$2:$P$2,A29))</f>
        <v>0</v>
      </c>
      <c r="AG2" s="11">
        <f>8*(COUNTIF($B$2:$P$2,A30))</f>
        <v>16</v>
      </c>
      <c r="AH2" s="11">
        <f>8*(COUNTIF($B$2:$P$2,A31))</f>
        <v>0</v>
      </c>
      <c r="AI2" s="11">
        <f>8*(COUNTIF($B$2:$P$2,A32))</f>
        <v>0</v>
      </c>
      <c r="AJ2" s="11">
        <f>8*(COUNTIF(B2:P2,"0")+COUNTIF(B2:P2,"#N/A"))</f>
        <v>0</v>
      </c>
    </row>
    <row r="3" spans="1:36" ht="9.75">
      <c r="A3" s="2">
        <v>2</v>
      </c>
      <c r="B3" s="2" t="str">
        <f>IF('U20W Track'!E33=0,0,'U20W Track'!D33)</f>
        <v>Essex</v>
      </c>
      <c r="C3" s="2" t="str">
        <f>IF('U20W Track'!E72=0,0,'U20W Track'!D72)</f>
        <v>Berks</v>
      </c>
      <c r="D3" s="2" t="str">
        <f>IF('U20W Track'!E111=0,0,'U20W Track'!D111)</f>
        <v>Cornwall</v>
      </c>
      <c r="E3" s="2" t="str">
        <f>IF('U20W Track'!E145=0,0,'U20W Track'!D145)</f>
        <v>Bucks</v>
      </c>
      <c r="F3" s="2" t="str">
        <f>IF('U20W Track'!E156=0,0,'U20W Track'!D156)</f>
        <v>Essex</v>
      </c>
      <c r="G3" s="2" t="str">
        <f>IF('U20W Track'!E204=0,0,'U20W Track'!D204)</f>
        <v>Middx</v>
      </c>
      <c r="H3" s="2" t="str">
        <f>IF('U20W Track'!E243=0,0,'U20W Track'!D243)</f>
        <v>Essex</v>
      </c>
      <c r="I3" s="2" t="str">
        <f>IF('U20W Field'!E5=0,0,'U20W Field'!D5)</f>
        <v>Middx</v>
      </c>
      <c r="J3" s="2" t="str">
        <f>IF('U20W Field'!E26=0,0,'U20W Field'!D26)</f>
        <v>Surrey</v>
      </c>
      <c r="K3" s="2" t="str">
        <f>IF('U20W Field'!E46=0,0,'U20W Field'!D46)</f>
        <v>Middx</v>
      </c>
      <c r="L3" s="2" t="str">
        <f>IF('U20W Field'!E66=0,0,'U20W Field'!D66)</f>
        <v>Middx</v>
      </c>
      <c r="M3" s="2" t="str">
        <f>IF('U20W Field'!E86=0,0,'U20W Field'!D86)</f>
        <v>Hants</v>
      </c>
      <c r="N3" s="2" t="str">
        <f>IF('U20W Field'!E106=0,0,'U20W Field'!D106)</f>
        <v>Oxon</v>
      </c>
      <c r="O3" s="2" t="str">
        <f>IF('U20W Field'!E126=0,0,'U20W Field'!D126)</f>
        <v>Berks</v>
      </c>
      <c r="P3" s="2" t="str">
        <f>IF('U20W Field'!E146=0,0,'U20W Field'!D146)</f>
        <v>Essex</v>
      </c>
      <c r="Q3" s="11">
        <f>7*(COUNTIF($B$3:$P$3,A14))</f>
        <v>0</v>
      </c>
      <c r="R3" s="11">
        <f>7*(COUNTIF($B$3:$P$3,A15))</f>
        <v>14</v>
      </c>
      <c r="S3" s="11">
        <f>7*(COUNTIF($B$3:$P$3,A16))</f>
        <v>7</v>
      </c>
      <c r="T3" s="11">
        <f>7*(COUNTIF($B$3:$P$3,A17))</f>
        <v>0</v>
      </c>
      <c r="U3" s="11">
        <f>7*(COUNTIF($B$3:$P$3,A18))</f>
        <v>7</v>
      </c>
      <c r="V3" s="11">
        <f>7*(COUNTIF($B$3:$P$3,A19))</f>
        <v>0</v>
      </c>
      <c r="W3" s="11">
        <f>7*(COUNTIF($B$3:$P$3,A20))</f>
        <v>0</v>
      </c>
      <c r="X3" s="11">
        <f>7*(COUNTIF($B$3:$P$3,A21))</f>
        <v>28</v>
      </c>
      <c r="Y3" s="11">
        <f>7*(COUNTIF($B$3:$P$3,A22))</f>
        <v>7</v>
      </c>
      <c r="Z3" s="11">
        <f>7*(COUNTIF($B$3:$P$3,A23))</f>
        <v>0</v>
      </c>
      <c r="AA3" s="11">
        <f>7*(COUNTIF($B$3:$P$3,A24))</f>
        <v>0</v>
      </c>
      <c r="AB3" s="11">
        <f>7*(COUNTIF($B$3:$P$3,A25))</f>
        <v>28</v>
      </c>
      <c r="AC3" s="11">
        <f>7*(COUNTIF($B$3:$P$3,A26))</f>
        <v>0</v>
      </c>
      <c r="AD3" s="11">
        <f>7*(COUNTIF($B$3:$P$3,A27))</f>
        <v>7</v>
      </c>
      <c r="AE3" s="11">
        <f>7*(COUNTIF($B$3:$P$3,A28))</f>
        <v>0</v>
      </c>
      <c r="AF3" s="11">
        <f>7*(COUNTIF($B$3:$P$3,A29))</f>
        <v>0</v>
      </c>
      <c r="AG3" s="11">
        <f>7*(COUNTIF($B$3:$P$3,A30))</f>
        <v>7</v>
      </c>
      <c r="AH3" s="11">
        <f>7*(COUNTIF($B$3:$P$3,A31))</f>
        <v>0</v>
      </c>
      <c r="AI3" s="11">
        <f>7*(COUNTIF($B$3:$P$3,A32))</f>
        <v>0</v>
      </c>
      <c r="AJ3" s="11">
        <f>7*(COUNTIF(B3:P3,"0")+COUNTIF(B3:P3,"#N/A"))</f>
        <v>0</v>
      </c>
    </row>
    <row r="4" spans="1:36" ht="9.75">
      <c r="A4" s="2">
        <v>3</v>
      </c>
      <c r="B4" s="2" t="str">
        <f>IF('U20W Track'!E34=0,0,'U20W Track'!D34)</f>
        <v>Herts</v>
      </c>
      <c r="C4" s="2" t="str">
        <f>IF('U20W Track'!E73=0,0,'U20W Track'!D73)</f>
        <v>Middx</v>
      </c>
      <c r="D4" s="2" t="str">
        <f>IF('U20W Track'!E112=0,0,'U20W Track'!D112)</f>
        <v>Surrey</v>
      </c>
      <c r="E4" s="2" t="str">
        <f>IF('U20W Track'!E146=0,0,'U20W Track'!D146)</f>
        <v>Beds</v>
      </c>
      <c r="F4" s="2" t="str">
        <f>IF('U20W Track'!E157=0,0,'U20W Track'!D157)</f>
        <v>Sussex</v>
      </c>
      <c r="G4" s="2" t="str">
        <f>IF('U20W Track'!E205=0,0,'U20W Track'!D205)</f>
        <v>Kent</v>
      </c>
      <c r="H4" s="2" t="str">
        <f>IF('U20W Track'!E244=0,0,'U20W Track'!D244)</f>
        <v>Dorset</v>
      </c>
      <c r="I4" s="2" t="str">
        <f>IF('U20W Field'!E6=0,0,'U20W Field'!D6)</f>
        <v>Essex</v>
      </c>
      <c r="J4" s="2" t="str">
        <f>IF('U20W Field'!E27=0,0,'U20W Field'!D27)</f>
        <v>Sussex</v>
      </c>
      <c r="K4" s="2" t="str">
        <f>IF('U20W Field'!E47=0,0,'U20W Field'!D47)</f>
        <v>Surrey</v>
      </c>
      <c r="L4" s="2" t="str">
        <f>IF('U20W Field'!E67=0,0,'U20W Field'!D67)</f>
        <v>Herts</v>
      </c>
      <c r="M4" s="2" t="str">
        <f>IF('U20W Field'!E87=0,0,'U20W Field'!D87)</f>
        <v>Oxon</v>
      </c>
      <c r="N4" s="2" t="str">
        <f>IF('U20W Field'!E107=0,0,'U20W Field'!D107)</f>
        <v>Hants</v>
      </c>
      <c r="O4" s="2" t="str">
        <f>IF('U20W Field'!E127=0,0,'U20W Field'!D127)</f>
        <v>Cornwall</v>
      </c>
      <c r="P4" s="2" t="str">
        <f>IF('U20W Field'!E147=0,0,'U20W Field'!D147)</f>
        <v>Middx</v>
      </c>
      <c r="Q4" s="11">
        <f>6*(COUNTIF($B$4:$P$4,A14))</f>
        <v>6</v>
      </c>
      <c r="R4" s="11">
        <f>6*(COUNTIF($B$4:$P$4,A15))</f>
        <v>0</v>
      </c>
      <c r="S4" s="11">
        <f>6*(COUNTIF($B$4:$P$4,A16))</f>
        <v>0</v>
      </c>
      <c r="T4" s="11">
        <f>6*(COUNTIF($B$4:$P$4,A17))</f>
        <v>0</v>
      </c>
      <c r="U4" s="11">
        <f>6*(COUNTIF($B$4:$P$4,A18))</f>
        <v>6</v>
      </c>
      <c r="V4" s="11">
        <f>6*(COUNTIF($B$4:$P$4,A19))</f>
        <v>0</v>
      </c>
      <c r="W4" s="11">
        <f>6*(COUNTIF($B$4:$P$4,A20))</f>
        <v>6</v>
      </c>
      <c r="X4" s="11">
        <f>6*(COUNTIF($B$4:$P$4,A21))</f>
        <v>6</v>
      </c>
      <c r="Y4" s="11">
        <f>6*(COUNTIF($B$4:$P$4,A22))</f>
        <v>6</v>
      </c>
      <c r="Z4" s="11">
        <f>6*(COUNTIF($B$4:$P$4,A23))</f>
        <v>12</v>
      </c>
      <c r="AA4" s="11">
        <f>6*(COUNTIF($B$4:$P$4,A24))</f>
        <v>6</v>
      </c>
      <c r="AB4" s="11">
        <f>6*(COUNTIF($B$4:$P$4,A25))</f>
        <v>12</v>
      </c>
      <c r="AC4" s="11">
        <f>6*(COUNTIF($B$4:$P$4,A26))</f>
        <v>0</v>
      </c>
      <c r="AD4" s="11">
        <f>6*(COUNTIF($B$4:$P$4,A27))</f>
        <v>6</v>
      </c>
      <c r="AE4" s="11">
        <f>6*(COUNTIF($B$4:$P$4,A28))</f>
        <v>0</v>
      </c>
      <c r="AF4" s="11">
        <f>6*(COUNTIF($B$4:$P$4,A29))</f>
        <v>0</v>
      </c>
      <c r="AG4" s="11">
        <f>6*(COUNTIF($B$4:$P$4,A30))</f>
        <v>12</v>
      </c>
      <c r="AH4" s="11">
        <f>6*(COUNTIF($B$4:$P$4,A31))</f>
        <v>12</v>
      </c>
      <c r="AI4" s="11">
        <f>6*(COUNTIF($B$4:$P$4,A32))</f>
        <v>0</v>
      </c>
      <c r="AJ4" s="11">
        <f>6*(COUNTIF(B4:P4,"0")+COUNTIF(B4:P4,"#N/A"))</f>
        <v>0</v>
      </c>
    </row>
    <row r="5" spans="1:36" ht="9.75">
      <c r="A5" s="2">
        <v>4</v>
      </c>
      <c r="B5" s="2" t="str">
        <f>IF('U20W Track'!E35=0,0,'U20W Track'!D35)</f>
        <v>Middx</v>
      </c>
      <c r="C5" s="2" t="str">
        <f>IF('U20W Track'!E74=0,0,'U20W Track'!D74)</f>
        <v>Herts</v>
      </c>
      <c r="D5" s="2" t="str">
        <f>IF('U20W Track'!E113=0,0,'U20W Track'!D113)</f>
        <v>Herts</v>
      </c>
      <c r="E5" s="2" t="str">
        <f>IF('U20W Track'!E147=0,0,'U20W Track'!D147)</f>
        <v>Suffolk</v>
      </c>
      <c r="F5" s="2" t="str">
        <f>IF('U20W Track'!E158=0,0,'U20W Track'!D158)</f>
        <v>Kent</v>
      </c>
      <c r="G5" s="2" t="str">
        <f>IF('U20W Track'!E206=0,0,'U20W Track'!D206)</f>
        <v>Norfolk</v>
      </c>
      <c r="H5" s="2" t="str">
        <f>IF('U20W Track'!E245=0,0,'U20W Track'!D245)</f>
        <v>Berks</v>
      </c>
      <c r="I5" s="2" t="str">
        <f>IF('U20W Field'!E7=0,0,'U20W Field'!D7)</f>
        <v>Herts</v>
      </c>
      <c r="J5" s="2" t="str">
        <f>IF('U20W Field'!E28=0,0,'U20W Field'!D28)</f>
        <v>Hants</v>
      </c>
      <c r="K5" s="2" t="str">
        <f>IF('U20W Field'!E48=0,0,'U20W Field'!D48)</f>
        <v>Hants</v>
      </c>
      <c r="L5" s="2" t="str">
        <f>IF('U20W Field'!E68=0,0,'U20W Field'!D68)</f>
        <v>Bucks</v>
      </c>
      <c r="M5" s="2" t="str">
        <f>IF('U20W Field'!E88=0,0,'U20W Field'!D88)</f>
        <v>Middx</v>
      </c>
      <c r="N5" s="2" t="str">
        <f>IF('U20W Field'!E108=0,0,'U20W Field'!D108)</f>
        <v>Kent</v>
      </c>
      <c r="O5" s="2" t="str">
        <f>IF('U20W Field'!E128=0,0,'U20W Field'!D128)</f>
        <v>Middx</v>
      </c>
      <c r="P5" s="2" t="str">
        <f>IF('U20W Field'!E148=0,0,'U20W Field'!D148)</f>
        <v>Surrey</v>
      </c>
      <c r="Q5" s="11">
        <f>5*(COUNTIF($B$5:$P$5,A14))</f>
        <v>0</v>
      </c>
      <c r="R5" s="11">
        <f>5*(COUNTIF($B$5:$P$5,A15))</f>
        <v>5</v>
      </c>
      <c r="S5" s="11">
        <f>5*(COUNTIF($B$5:$P$5,A16))</f>
        <v>5</v>
      </c>
      <c r="T5" s="11">
        <f>5*(COUNTIF($B$5:$P$5,A17))</f>
        <v>0</v>
      </c>
      <c r="U5" s="11">
        <f>5*(COUNTIF($B$5:$P$5,A18))</f>
        <v>0</v>
      </c>
      <c r="V5" s="11">
        <f>5*(COUNTIF($B$5:$P$5,A19))</f>
        <v>0</v>
      </c>
      <c r="W5" s="11">
        <f>5*(COUNTIF($B$5:$P$5,A20))</f>
        <v>0</v>
      </c>
      <c r="X5" s="11">
        <f>5*(COUNTIF($B$5:$P$5,A21))</f>
        <v>0</v>
      </c>
      <c r="Y5" s="11">
        <f>5*(COUNTIF($B$5:$P$5,A22))</f>
        <v>10</v>
      </c>
      <c r="Z5" s="11">
        <f>5*(COUNTIF($B$5:$P$5,A23))</f>
        <v>15</v>
      </c>
      <c r="AA5" s="11">
        <f>5*(COUNTIF($B$5:$P$5,A24))</f>
        <v>10</v>
      </c>
      <c r="AB5" s="11">
        <f>5*(COUNTIF($B$5:$P$5,A25))</f>
        <v>15</v>
      </c>
      <c r="AC5" s="11">
        <f>5*(COUNTIF($B$5:$P$5,A26))</f>
        <v>5</v>
      </c>
      <c r="AD5" s="11">
        <f>5*(COUNTIF($B$5:$P$5,A27))</f>
        <v>0</v>
      </c>
      <c r="AE5" s="11">
        <f>5*(COUNTIF($B$5:$P$5,A28))</f>
        <v>0</v>
      </c>
      <c r="AF5" s="11">
        <f>5*(COUNTIF($B$5:$P$5,A29))</f>
        <v>5</v>
      </c>
      <c r="AG5" s="11">
        <f>5*(COUNTIF($B$5:$P$5,A30))</f>
        <v>5</v>
      </c>
      <c r="AH5" s="11">
        <f>5*(COUNTIF($B$5:$P$5,A31))</f>
        <v>0</v>
      </c>
      <c r="AI5" s="11">
        <f>5*(COUNTIF($B$5:$P$5,A32))</f>
        <v>0</v>
      </c>
      <c r="AJ5" s="11">
        <f>5*(COUNTIF(B5:P5,"0")+COUNTIF(B5:P5,"#N/A"))</f>
        <v>0</v>
      </c>
    </row>
    <row r="6" spans="1:36" ht="9.75">
      <c r="A6" s="2">
        <v>5</v>
      </c>
      <c r="B6" s="2" t="str">
        <f>IF('U20W Track'!E36=0,0,'U20W Track'!D36)</f>
        <v>Hants</v>
      </c>
      <c r="C6" s="2" t="str">
        <f>IF('U20W Track'!E75=0,0,'U20W Track'!D75)</f>
        <v>Bucks</v>
      </c>
      <c r="D6" s="2" t="str">
        <f>IF('U20W Track'!E114=0,0,'U20W Track'!D114)</f>
        <v>Berks</v>
      </c>
      <c r="E6" s="2" t="str">
        <f>IF('U20W Track'!E148=0,0,'U20W Track'!D148)</f>
        <v>Sussex</v>
      </c>
      <c r="F6" s="2" t="str">
        <f>IF('U20W Track'!E159=0,0,'U20W Track'!D159)</f>
        <v>Cornwall</v>
      </c>
      <c r="G6" s="2" t="str">
        <f>IF('U20W Track'!E207=0,0,'U20W Track'!D207)</f>
        <v>Surrey</v>
      </c>
      <c r="H6" s="2" t="str">
        <f>IF('U20W Track'!E246=0,0,'U20W Track'!D246)</f>
        <v>Herts</v>
      </c>
      <c r="I6" s="2" t="str">
        <f>IF('U20W Field'!E8=0,0,'U20W Field'!D8)</f>
        <v>Dorset</v>
      </c>
      <c r="J6" s="2" t="str">
        <f>IF('U20W Field'!E29=0,0,'U20W Field'!D29)</f>
        <v>Middx</v>
      </c>
      <c r="K6" s="2" t="str">
        <f>IF('U20W Field'!E49=0,0,'U20W Field'!D49)</f>
        <v>Herts</v>
      </c>
      <c r="L6" s="2" t="str">
        <f>IF('U20W Field'!E69=0,0,'U20W Field'!D69)</f>
        <v>Sussex</v>
      </c>
      <c r="M6" s="2" t="str">
        <f>IF('U20W Field'!E89=0,0,'U20W Field'!D89)</f>
        <v>Surrey</v>
      </c>
      <c r="N6" s="2" t="str">
        <f>IF('U20W Field'!E109=0,0,'U20W Field'!D109)</f>
        <v>Surrey</v>
      </c>
      <c r="O6" s="2" t="str">
        <f>IF('U20W Field'!E129=0,0,'U20W Field'!D129)</f>
        <v>Essex</v>
      </c>
      <c r="P6" s="2" t="str">
        <f>IF('U20W Field'!E149=0,0,'U20W Field'!D149)</f>
        <v>Cambs</v>
      </c>
      <c r="Q6" s="11">
        <f>4*(COUNTIF($B$6:$P$6,A14))</f>
        <v>0</v>
      </c>
      <c r="R6" s="11">
        <f>4*(COUNTIF($B$6:$P$6,A15))</f>
        <v>4</v>
      </c>
      <c r="S6" s="11">
        <f>4*(COUNTIF($B$6:$P$6,A16))</f>
        <v>4</v>
      </c>
      <c r="T6" s="11">
        <f>4*(COUNTIF($B$6:$P$6,A17))</f>
        <v>4</v>
      </c>
      <c r="U6" s="11">
        <f>4*(COUNTIF($B$6:$P$6,A18))</f>
        <v>4</v>
      </c>
      <c r="V6" s="11">
        <f>4*(COUNTIF($B$6:$P$6,A19))</f>
        <v>0</v>
      </c>
      <c r="W6" s="11">
        <f>4*(COUNTIF($B$6:$P$6,A20))</f>
        <v>4</v>
      </c>
      <c r="X6" s="11">
        <f>4*(COUNTIF($B$6:$P$6,A21))</f>
        <v>4</v>
      </c>
      <c r="Y6" s="11">
        <f>4*(COUNTIF($B$6:$P$6,A22))</f>
        <v>4</v>
      </c>
      <c r="Z6" s="11">
        <f>4*(COUNTIF($B$6:$P$6,A23))</f>
        <v>8</v>
      </c>
      <c r="AA6" s="11">
        <f>4*(COUNTIF($B$6:$P$6,A24))</f>
        <v>0</v>
      </c>
      <c r="AB6" s="11">
        <f>4*(COUNTIF($B$6:$P$6,A25))</f>
        <v>4</v>
      </c>
      <c r="AC6" s="11">
        <f>4*(COUNTIF($B$6:$P$6,A26))</f>
        <v>0</v>
      </c>
      <c r="AD6" s="11">
        <f>4*(COUNTIF($B$6:$P$6,A27))</f>
        <v>0</v>
      </c>
      <c r="AE6" s="11">
        <f>4*(COUNTIF($B$6:$P$6,A28))</f>
        <v>0</v>
      </c>
      <c r="AF6" s="11">
        <f>4*(COUNTIF($B$6:$P$6,A29))</f>
        <v>0</v>
      </c>
      <c r="AG6" s="11">
        <f>4*(COUNTIF($B$6:$P$6,A30))</f>
        <v>12</v>
      </c>
      <c r="AH6" s="11">
        <f>4*(COUNTIF($B$6:$P$6,A31))</f>
        <v>8</v>
      </c>
      <c r="AI6" s="11">
        <f>4*(COUNTIF($B$6:$P$6,A32))</f>
        <v>0</v>
      </c>
      <c r="AJ6" s="11">
        <f>4*(COUNTIF(B6:P6,"0")+COUNTIF(B6:P6,"#N/A"))</f>
        <v>0</v>
      </c>
    </row>
    <row r="7" spans="1:36" ht="9.75">
      <c r="A7" s="2">
        <v>6</v>
      </c>
      <c r="B7" s="2" t="str">
        <f>IF('U20W Track'!E37=0,0,'U20W Track'!D37)</f>
        <v>Beds</v>
      </c>
      <c r="C7" s="2" t="str">
        <f>IF('U20W Track'!E76=0,0,'U20W Track'!D76)</f>
        <v>Kent</v>
      </c>
      <c r="D7" s="2" t="str">
        <f>IF('U20W Track'!E115=0,0,'U20W Track'!D115)</f>
        <v>Middx</v>
      </c>
      <c r="E7" s="2" t="str">
        <f>IF('U20W Track'!E149=0,0,'U20W Track'!D149)</f>
        <v>Middx</v>
      </c>
      <c r="F7" s="2" t="str">
        <f>IF('U20W Track'!E160=0,0,'U20W Track'!D160)</f>
        <v>Surrey</v>
      </c>
      <c r="G7" s="2" t="str">
        <f>IF('U20W Track'!E208=0,0,'U20W Track'!D208)</f>
        <v>Suffolk</v>
      </c>
      <c r="H7" s="2">
        <f>IF('U20W Track'!E247=0,0,'U20W Track'!D247)</f>
        <v>0</v>
      </c>
      <c r="I7" s="2" t="str">
        <f>IF('U20W Field'!E9=0,0,'U20W Field'!D9)</f>
        <v>Kent</v>
      </c>
      <c r="J7" s="2" t="str">
        <f>IF('U20W Field'!E30=0,0,'U20W Field'!D30)</f>
        <v>Berks</v>
      </c>
      <c r="K7" s="2" t="str">
        <f>IF('U20W Field'!E50=0,0,'U20W Field'!D50)</f>
        <v>Sussex</v>
      </c>
      <c r="L7" s="2" t="str">
        <f>IF('U20W Field'!E70=0,0,'U20W Field'!D70)</f>
        <v>Beds</v>
      </c>
      <c r="M7" s="2" t="str">
        <f>IF('U20W Field'!E90=0,0,'U20W Field'!D90)</f>
        <v>Essex</v>
      </c>
      <c r="N7" s="2" t="str">
        <f>IF('U20W Field'!E110=0,0,'U20W Field'!D110)</f>
        <v>Middx</v>
      </c>
      <c r="O7" s="2" t="str">
        <f>IF('U20W Field'!E130=0,0,'U20W Field'!D130)</f>
        <v>Norfolk</v>
      </c>
      <c r="P7" s="2" t="str">
        <f>IF('U20W Field'!E150=0,0,'U20W Field'!D150)</f>
        <v>Suffolk</v>
      </c>
      <c r="Q7" s="11">
        <f>3*(COUNTIF($B$7:$P$7,A14))</f>
        <v>6</v>
      </c>
      <c r="R7" s="11">
        <f>3*(COUNTIF($B$7:$P$7,A15))</f>
        <v>3</v>
      </c>
      <c r="S7" s="11">
        <f>3*(COUNTIF($B$7:$P$7,A16))</f>
        <v>0</v>
      </c>
      <c r="T7" s="11">
        <f>3*(COUNTIF($B$7:$P$7,A17))</f>
        <v>0</v>
      </c>
      <c r="U7" s="11">
        <f>3*(COUNTIF($B$7:$P$7,A18))</f>
        <v>0</v>
      </c>
      <c r="V7" s="11">
        <f>3*(COUNTIF($B$7:$P$7,A19))</f>
        <v>0</v>
      </c>
      <c r="W7" s="11">
        <f>3*(COUNTIF($B$7:$P$7,A20))</f>
        <v>0</v>
      </c>
      <c r="X7" s="11">
        <f>3*(COUNTIF($B$7:$P$7,A21))</f>
        <v>3</v>
      </c>
      <c r="Y7" s="11">
        <f>3*(COUNTIF($B$7:$P$7,A22))</f>
        <v>0</v>
      </c>
      <c r="Z7" s="11">
        <f>3*(COUNTIF($B$7:$P$7,A23))</f>
        <v>0</v>
      </c>
      <c r="AA7" s="11">
        <f>3*(COUNTIF($B$7:$P$7,A24))</f>
        <v>6</v>
      </c>
      <c r="AB7" s="11">
        <f>3*(COUNTIF($B$7:$P$7,A25))</f>
        <v>9</v>
      </c>
      <c r="AC7" s="11">
        <f>3*(COUNTIF($B$7:$P$7,A26))</f>
        <v>3</v>
      </c>
      <c r="AD7" s="11">
        <f>3*(COUNTIF($B$7:$P$7,A27))</f>
        <v>0</v>
      </c>
      <c r="AE7" s="11">
        <f>3*(COUNTIF($B$7:$P$7,A28))</f>
        <v>0</v>
      </c>
      <c r="AF7" s="11">
        <f>3*(COUNTIF($B$7:$P$7,A29))</f>
        <v>6</v>
      </c>
      <c r="AG7" s="11">
        <f>3*(COUNTIF($B$7:$P$7,A30))</f>
        <v>3</v>
      </c>
      <c r="AH7" s="11">
        <f>3*(COUNTIF($B$7:$P$7,A31))</f>
        <v>3</v>
      </c>
      <c r="AI7" s="11">
        <f>3*(COUNTIF($B$7:$P$7,A32))</f>
        <v>0</v>
      </c>
      <c r="AJ7" s="11">
        <f>3*(COUNTIF(B7:P7,"0")+COUNTIF(B7:P7,"#N/A"))</f>
        <v>3</v>
      </c>
    </row>
    <row r="8" spans="1:36" ht="9.75">
      <c r="A8" s="2">
        <v>7</v>
      </c>
      <c r="B8" s="2" t="str">
        <f>IF('U20W Track'!E38=0,0,'U20W Track'!D38)</f>
        <v>Sussex</v>
      </c>
      <c r="C8" s="2" t="str">
        <f>IF('U20W Track'!E77=0,0,'U20W Track'!D77)</f>
        <v>Beds</v>
      </c>
      <c r="D8" s="2">
        <f>IF('U20W Track'!E116=0,0,'U20W Track'!D116)</f>
        <v>0</v>
      </c>
      <c r="E8" s="2" t="str">
        <f>IF('U20W Track'!E150=0,0,'U20W Track'!D150)</f>
        <v>Hants</v>
      </c>
      <c r="F8" s="2" t="str">
        <f>IF('U20W Track'!E161=0,0,'U20W Track'!D161)</f>
        <v>Suffolk</v>
      </c>
      <c r="G8" s="2">
        <f>IF('U20W Track'!E209=0,0,'U20W Track'!D209)</f>
        <v>0</v>
      </c>
      <c r="H8" s="2">
        <f>IF('U20W Track'!E248=0,0,'U20W Track'!D248)</f>
        <v>0</v>
      </c>
      <c r="I8" s="2" t="str">
        <f>IF('U20W Field'!E10=0,0,'U20W Field'!D10)</f>
        <v>Sussex</v>
      </c>
      <c r="J8" s="2" t="str">
        <f>IF('U20W Field'!E31=0,0,'U20W Field'!D31)</f>
        <v>Essex</v>
      </c>
      <c r="K8" s="2" t="str">
        <f>IF('U20W Field'!E51=0,0,'U20W Field'!D51)</f>
        <v>Bucks</v>
      </c>
      <c r="L8" s="2" t="str">
        <f>IF('U20W Field'!E71=0,0,'U20W Field'!D71)</f>
        <v>Suffolk</v>
      </c>
      <c r="M8" s="2" t="str">
        <f>IF('U20W Field'!E91=0,0,'U20W Field'!D91)</f>
        <v>Dorset</v>
      </c>
      <c r="N8" s="2" t="str">
        <f>IF('U20W Field'!E111=0,0,'U20W Field'!D111)</f>
        <v>Herts</v>
      </c>
      <c r="O8" s="2" t="str">
        <f>IF('U20W Field'!E131=0,0,'U20W Field'!D131)</f>
        <v>Kent</v>
      </c>
      <c r="P8" s="2" t="str">
        <f>IF('U20W Field'!E151=0,0,'U20W Field'!D151)</f>
        <v>Herts</v>
      </c>
      <c r="Q8" s="11">
        <f>2*(COUNTIF($B$8:$P$8,A14))</f>
        <v>2</v>
      </c>
      <c r="R8" s="11">
        <f>2*(COUNTIF($B$8:$P$8,A15))</f>
        <v>0</v>
      </c>
      <c r="S8" s="11">
        <f>2*(COUNTIF($B$8:$P$8,A16))</f>
        <v>2</v>
      </c>
      <c r="T8" s="11">
        <f>2*(COUNTIF($B$8:$P$8,A17))</f>
        <v>0</v>
      </c>
      <c r="U8" s="11">
        <f>2*(COUNTIF($B$8:$P$8,A18))</f>
        <v>0</v>
      </c>
      <c r="V8" s="11">
        <f>2*(COUNTIF($B$8:$P$8,A19))</f>
        <v>0</v>
      </c>
      <c r="W8" s="11">
        <f>2*(COUNTIF($B$8:$P$8,A20))</f>
        <v>2</v>
      </c>
      <c r="X8" s="11">
        <f>2*(COUNTIF($B$8:$P$8,A21))</f>
        <v>2</v>
      </c>
      <c r="Y8" s="11">
        <f>2*(COUNTIF($B$8:$P$8,A22))</f>
        <v>2</v>
      </c>
      <c r="Z8" s="11">
        <f>2*(COUNTIF($B$8:$P$8,A23))</f>
        <v>4</v>
      </c>
      <c r="AA8" s="11">
        <f>2*(COUNTIF($B$8:$P$8,A24))</f>
        <v>2</v>
      </c>
      <c r="AB8" s="11">
        <f>2*(COUNTIF($B$8:$P$8,A25))</f>
        <v>0</v>
      </c>
      <c r="AC8" s="11">
        <f>2*(COUNTIF($B$8:$P$8,A26))</f>
        <v>0</v>
      </c>
      <c r="AD8" s="11">
        <f>2*(COUNTIF($B$8:$P$8,A27))</f>
        <v>0</v>
      </c>
      <c r="AE8" s="11">
        <f>2*(COUNTIF($B$8:$P$8,A28))</f>
        <v>0</v>
      </c>
      <c r="AF8" s="11">
        <f>2*(COUNTIF($B$8:$P$8,A29))</f>
        <v>4</v>
      </c>
      <c r="AG8" s="11">
        <f>2*(COUNTIF($B$8:$P$8,A30))</f>
        <v>0</v>
      </c>
      <c r="AH8" s="11">
        <f>2*(COUNTIF($B$8:$P$8,A31))</f>
        <v>4</v>
      </c>
      <c r="AI8" s="11">
        <f>2*(COUNTIF($B$8:$P$8,A32))</f>
        <v>0</v>
      </c>
      <c r="AJ8" s="11">
        <f>2*(COUNTIF(B8:P8,"0")+COUNTIF(B8:P8,"#N/A"))</f>
        <v>6</v>
      </c>
    </row>
    <row r="9" spans="1:36" ht="9.75">
      <c r="A9" s="2">
        <v>8</v>
      </c>
      <c r="B9" s="2">
        <f>IF('U20W Track'!E39=0,0,'U20W Track'!D39)</f>
        <v>0</v>
      </c>
      <c r="C9" s="2">
        <f>IF('U20W Track'!E78=0,0,'U20W Track'!D78)</f>
        <v>0</v>
      </c>
      <c r="D9" s="2">
        <f>IF('U20W Track'!E117=0,0,'U20W Track'!D117)</f>
        <v>0</v>
      </c>
      <c r="E9" s="2" t="str">
        <f>IF('U20W Track'!E151=0,0,'U20W Track'!D151)</f>
        <v>Surrey</v>
      </c>
      <c r="F9" s="2" t="str">
        <f>IF('U20W Track'!E162=0,0,'U20W Track'!D162)</f>
        <v>Bucks</v>
      </c>
      <c r="G9" s="2">
        <f>IF('U20W Track'!E210=0,0,'U20W Track'!D210)</f>
        <v>0</v>
      </c>
      <c r="H9" s="2">
        <f>IF('U20W Track'!E249=0,0,'U20W Track'!D249)</f>
        <v>0</v>
      </c>
      <c r="I9" s="2" t="str">
        <f>IF('U20W Field'!E11=0,0,'U20W Field'!D11)</f>
        <v>Oxon</v>
      </c>
      <c r="J9" s="2" t="str">
        <f>IF('U20W Field'!E32=0,0,'U20W Field'!D32)</f>
        <v>Herts</v>
      </c>
      <c r="K9" s="2" t="str">
        <f>IF('U20W Field'!E52=0,0,'U20W Field'!D52)</f>
        <v>Suffolk</v>
      </c>
      <c r="L9" s="2" t="str">
        <f>IF('U20W Field'!E72=0,0,'U20W Field'!D72)</f>
        <v>Essex</v>
      </c>
      <c r="M9" s="2" t="str">
        <f>IF('U20W Field'!E92=0,0,'U20W Field'!D92)</f>
        <v>Cambs</v>
      </c>
      <c r="N9" s="2" t="str">
        <f>IF('U20W Field'!E112=0,0,'U20W Field'!D112)</f>
        <v>Essex</v>
      </c>
      <c r="O9" s="2" t="str">
        <f>IF('U20W Field'!E132=0,0,'U20W Field'!D132)</f>
        <v>Surrey</v>
      </c>
      <c r="P9" s="2" t="str">
        <f>IF('U20W Field'!E152=0,0,'U20W Field'!D152)</f>
        <v>Oxon</v>
      </c>
      <c r="Q9" s="11">
        <f>1*(COUNTIF($B$9:$P$9,A14))</f>
        <v>0</v>
      </c>
      <c r="R9" s="11">
        <f>1*(COUNTIF($B$9:$P$9,A15))</f>
        <v>0</v>
      </c>
      <c r="S9" s="11">
        <f>1*(COUNTIF($B$9:$P$9,A16))</f>
        <v>1</v>
      </c>
      <c r="T9" s="11">
        <f>1*(COUNTIF($B$9:$P$9,A17))</f>
        <v>1</v>
      </c>
      <c r="U9" s="11">
        <f>1*(COUNTIF($B$9:$P$9,A18))</f>
        <v>0</v>
      </c>
      <c r="V9" s="11">
        <f>1*(COUNTIF($B$9:$P$9,A19))</f>
        <v>0</v>
      </c>
      <c r="W9" s="11">
        <f>1*(COUNTIF($B$9:$P$9,A20))</f>
        <v>0</v>
      </c>
      <c r="X9" s="11">
        <f>1*(COUNTIF($B$9:$P$9,A21))</f>
        <v>2</v>
      </c>
      <c r="Y9" s="11">
        <f>1*(COUNTIF($B$9:$P$9,A22))</f>
        <v>0</v>
      </c>
      <c r="Z9" s="11">
        <f>1*(COUNTIF($B$9:$P$9,A23))</f>
        <v>1</v>
      </c>
      <c r="AA9" s="11">
        <f>1*(COUNTIF($B$9:$P$9,A24))</f>
        <v>0</v>
      </c>
      <c r="AB9" s="11">
        <f>1*(COUNTIF($B$9:$P$9,A25))</f>
        <v>0</v>
      </c>
      <c r="AC9" s="11">
        <f>1*(COUNTIF($B$9:$P$9,A26))</f>
        <v>0</v>
      </c>
      <c r="AD9" s="11">
        <f>1*(COUNTIF($B$9:$P$9,A27))</f>
        <v>2</v>
      </c>
      <c r="AE9" s="11">
        <f>1*(COUNTIF($B$9:$P$9,A28))</f>
        <v>0</v>
      </c>
      <c r="AF9" s="11">
        <f>1*(COUNTIF($B$9:$P$9,A29))</f>
        <v>1</v>
      </c>
      <c r="AG9" s="11">
        <f>1*(COUNTIF($B$9:$P$9,A30))</f>
        <v>2</v>
      </c>
      <c r="AH9" s="11">
        <f>1*(COUNTIF($B$9:$P$9,A31))</f>
        <v>0</v>
      </c>
      <c r="AI9" s="11">
        <f>1*(COUNTIF($B$9:$P$9,A32))</f>
        <v>0</v>
      </c>
      <c r="AJ9" s="11">
        <f>1*(COUNTIF(B9:P9,"0")+COUNTIF(B9:P9,"#N/A"))</f>
        <v>5</v>
      </c>
    </row>
    <row r="12" ht="9.75">
      <c r="N12" s="2" t="s">
        <v>53</v>
      </c>
    </row>
    <row r="13" spans="2:38" ht="9.75">
      <c r="B13" s="2" t="s">
        <v>133</v>
      </c>
      <c r="C13" s="2" t="s">
        <v>134</v>
      </c>
      <c r="N13" s="2" t="s">
        <v>54</v>
      </c>
      <c r="AK13" s="2" t="s">
        <v>66</v>
      </c>
      <c r="AL13" s="2" t="s">
        <v>70</v>
      </c>
    </row>
    <row r="14" spans="1:38" ht="9.75">
      <c r="A14" s="2" t="str">
        <f>'U15G Scores'!A14</f>
        <v>Beds</v>
      </c>
      <c r="B14" s="7">
        <f>Q14</f>
        <v>22</v>
      </c>
      <c r="C14" s="2">
        <f aca="true" t="shared" si="0" ref="C14:C32">RANK(B14,$B$14:$B$32)</f>
        <v>11</v>
      </c>
      <c r="N14" s="2" t="s">
        <v>55</v>
      </c>
      <c r="Q14" s="2">
        <f aca="true" t="shared" si="1" ref="Q14:AJ14">SUM(Q2:Q13)</f>
        <v>22</v>
      </c>
      <c r="R14" s="2">
        <f t="shared" si="1"/>
        <v>50</v>
      </c>
      <c r="S14" s="2">
        <f t="shared" si="1"/>
        <v>27</v>
      </c>
      <c r="T14" s="2">
        <f t="shared" si="1"/>
        <v>5</v>
      </c>
      <c r="U14" s="2">
        <f t="shared" si="1"/>
        <v>25</v>
      </c>
      <c r="V14" s="2">
        <f t="shared" si="1"/>
        <v>0</v>
      </c>
      <c r="W14" s="2">
        <f t="shared" si="1"/>
        <v>12</v>
      </c>
      <c r="X14" s="2">
        <f t="shared" si="1"/>
        <v>61</v>
      </c>
      <c r="Y14" s="2">
        <f t="shared" si="1"/>
        <v>37</v>
      </c>
      <c r="Z14" s="2">
        <f t="shared" si="1"/>
        <v>40</v>
      </c>
      <c r="AA14" s="2">
        <f t="shared" si="1"/>
        <v>48</v>
      </c>
      <c r="AB14" s="2">
        <f t="shared" si="1"/>
        <v>76</v>
      </c>
      <c r="AC14" s="2">
        <f t="shared" si="1"/>
        <v>8</v>
      </c>
      <c r="AD14" s="2">
        <f t="shared" si="1"/>
        <v>15</v>
      </c>
      <c r="AE14" s="2">
        <f t="shared" si="1"/>
        <v>0</v>
      </c>
      <c r="AF14" s="2">
        <f t="shared" si="1"/>
        <v>16</v>
      </c>
      <c r="AG14" s="2">
        <f t="shared" si="1"/>
        <v>57</v>
      </c>
      <c r="AH14" s="2">
        <f t="shared" si="1"/>
        <v>27</v>
      </c>
      <c r="AI14" s="2">
        <f t="shared" si="1"/>
        <v>0</v>
      </c>
      <c r="AJ14" s="2">
        <f t="shared" si="1"/>
        <v>14</v>
      </c>
      <c r="AK14" s="2">
        <f>SUM(Q14:AJ14)</f>
        <v>540</v>
      </c>
      <c r="AL14" s="2">
        <v>540</v>
      </c>
    </row>
    <row r="15" spans="1:3" ht="9.75">
      <c r="A15" s="2" t="str">
        <f>'U15G Scores'!A15</f>
        <v>Berks</v>
      </c>
      <c r="B15" s="7">
        <f>R14</f>
        <v>50</v>
      </c>
      <c r="C15" s="2">
        <f t="shared" si="0"/>
        <v>4</v>
      </c>
    </row>
    <row r="16" spans="1:3" ht="9.75">
      <c r="A16" s="2" t="str">
        <f>'U15G Scores'!A16</f>
        <v>Bucks</v>
      </c>
      <c r="B16" s="7">
        <f>S14</f>
        <v>27</v>
      </c>
      <c r="C16" s="2">
        <f t="shared" si="0"/>
        <v>8</v>
      </c>
    </row>
    <row r="17" spans="1:3" ht="9.75">
      <c r="A17" s="2" t="str">
        <f>'U15G Scores'!A17</f>
        <v>Cambs</v>
      </c>
      <c r="B17" s="7">
        <f>T14</f>
        <v>5</v>
      </c>
      <c r="C17" s="2">
        <f t="shared" si="0"/>
        <v>16</v>
      </c>
    </row>
    <row r="18" spans="1:3" ht="9.75">
      <c r="A18" s="2" t="str">
        <f>'U15G Scores'!A18</f>
        <v>Cornwall</v>
      </c>
      <c r="B18" s="7">
        <f>U14</f>
        <v>25</v>
      </c>
      <c r="C18" s="2">
        <f t="shared" si="0"/>
        <v>10</v>
      </c>
    </row>
    <row r="19" spans="1:3" ht="9.75">
      <c r="A19" s="2" t="str">
        <f>'U15G Scores'!A19</f>
        <v>Devon</v>
      </c>
      <c r="B19" s="7">
        <f>V14</f>
        <v>0</v>
      </c>
      <c r="C19" s="2">
        <f t="shared" si="0"/>
        <v>17</v>
      </c>
    </row>
    <row r="20" spans="1:3" ht="9.75">
      <c r="A20" s="2" t="str">
        <f>'U15G Scores'!A20</f>
        <v>Dorset</v>
      </c>
      <c r="B20" s="7">
        <f>W14</f>
        <v>12</v>
      </c>
      <c r="C20" s="2">
        <f t="shared" si="0"/>
        <v>14</v>
      </c>
    </row>
    <row r="21" spans="1:3" ht="9.75">
      <c r="A21" s="2" t="str">
        <f>'U15G Scores'!A21</f>
        <v>Essex</v>
      </c>
      <c r="B21" s="7">
        <f>X14</f>
        <v>61</v>
      </c>
      <c r="C21" s="2">
        <f t="shared" si="0"/>
        <v>2</v>
      </c>
    </row>
    <row r="22" spans="1:3" ht="9.75">
      <c r="A22" s="2" t="str">
        <f>'U15G Scores'!A22</f>
        <v>Hants</v>
      </c>
      <c r="B22" s="7">
        <f>Y14</f>
        <v>37</v>
      </c>
      <c r="C22" s="2">
        <f t="shared" si="0"/>
        <v>7</v>
      </c>
    </row>
    <row r="23" spans="1:3" ht="9.75">
      <c r="A23" s="2" t="str">
        <f>'U15G Scores'!A23</f>
        <v>Herts</v>
      </c>
      <c r="B23" s="7">
        <f>Z14</f>
        <v>40</v>
      </c>
      <c r="C23" s="2">
        <f t="shared" si="0"/>
        <v>6</v>
      </c>
    </row>
    <row r="24" spans="1:3" ht="9.75">
      <c r="A24" s="2" t="str">
        <f>'U15G Scores'!A24</f>
        <v>Kent</v>
      </c>
      <c r="B24" s="7">
        <f>AA14</f>
        <v>48</v>
      </c>
      <c r="C24" s="2">
        <f t="shared" si="0"/>
        <v>5</v>
      </c>
    </row>
    <row r="25" spans="1:3" ht="9.75">
      <c r="A25" s="2" t="str">
        <f>'U15G Scores'!A25</f>
        <v>Middx</v>
      </c>
      <c r="B25" s="7">
        <f>AB14</f>
        <v>76</v>
      </c>
      <c r="C25" s="2">
        <f t="shared" si="0"/>
        <v>1</v>
      </c>
    </row>
    <row r="26" spans="1:3" ht="9.75">
      <c r="A26" s="2" t="str">
        <f>'U15G Scores'!A26</f>
        <v>Norfolk</v>
      </c>
      <c r="B26" s="7">
        <f>AC14</f>
        <v>8</v>
      </c>
      <c r="C26" s="2">
        <f t="shared" si="0"/>
        <v>15</v>
      </c>
    </row>
    <row r="27" spans="1:3" ht="9.75">
      <c r="A27" s="2" t="str">
        <f>'U15G Scores'!A27</f>
        <v>Oxon</v>
      </c>
      <c r="B27" s="7">
        <f>AD14</f>
        <v>15</v>
      </c>
      <c r="C27" s="2">
        <f t="shared" si="0"/>
        <v>13</v>
      </c>
    </row>
    <row r="28" spans="1:3" ht="9.75">
      <c r="A28" s="2" t="str">
        <f>'U15G Scores'!A28</f>
        <v>Somerset</v>
      </c>
      <c r="B28" s="7">
        <f>AE14</f>
        <v>0</v>
      </c>
      <c r="C28" s="2">
        <f t="shared" si="0"/>
        <v>17</v>
      </c>
    </row>
    <row r="29" spans="1:3" ht="9.75">
      <c r="A29" s="2" t="str">
        <f>'U15G Scores'!A29</f>
        <v>Suffolk</v>
      </c>
      <c r="B29" s="7">
        <f>AF14</f>
        <v>16</v>
      </c>
      <c r="C29" s="2">
        <f t="shared" si="0"/>
        <v>12</v>
      </c>
    </row>
    <row r="30" spans="1:3" ht="9.75">
      <c r="A30" s="2" t="str">
        <f>'U15G Scores'!A30</f>
        <v>Surrey</v>
      </c>
      <c r="B30" s="7">
        <f>AG14</f>
        <v>57</v>
      </c>
      <c r="C30" s="2">
        <f t="shared" si="0"/>
        <v>3</v>
      </c>
    </row>
    <row r="31" spans="1:3" ht="9.75">
      <c r="A31" s="2" t="str">
        <f>'U15G Scores'!A31</f>
        <v>Sussex</v>
      </c>
      <c r="B31" s="7">
        <f>AH14</f>
        <v>27</v>
      </c>
      <c r="C31" s="2">
        <f t="shared" si="0"/>
        <v>8</v>
      </c>
    </row>
    <row r="32" spans="1:3" ht="9.75">
      <c r="A32" s="2" t="str">
        <f>'U15G Scores'!A32</f>
        <v>Wiltshire</v>
      </c>
      <c r="B32" s="7">
        <f>AI14</f>
        <v>0</v>
      </c>
      <c r="C32" s="2">
        <f t="shared" si="0"/>
        <v>17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212"/>
  <sheetViews>
    <sheetView workbookViewId="0" topLeftCell="A1">
      <selection activeCell="K47" sqref="K47"/>
    </sheetView>
  </sheetViews>
  <sheetFormatPr defaultColWidth="9.140625" defaultRowHeight="12.75"/>
  <cols>
    <col min="1" max="2" width="5.00390625" style="21" customWidth="1"/>
    <col min="3" max="3" width="20.7109375" style="27" customWidth="1"/>
    <col min="4" max="4" width="8.7109375" style="27" customWidth="1"/>
    <col min="5" max="5" width="9.140625" style="14" customWidth="1"/>
    <col min="6" max="6" width="9.140625" style="27" customWidth="1"/>
    <col min="7" max="9" width="9.140625" style="24" customWidth="1"/>
    <col min="10" max="10" width="5.00390625" style="50" customWidth="1"/>
    <col min="11" max="11" width="20.7109375" style="50" customWidth="1"/>
    <col min="12" max="12" width="8.7109375" style="50" customWidth="1"/>
    <col min="13" max="13" width="9.140625" style="24" customWidth="1"/>
    <col min="14" max="16384" width="9.140625" style="21" customWidth="1"/>
  </cols>
  <sheetData>
    <row r="1" spans="1:2" ht="12">
      <c r="A1" s="56" t="s">
        <v>173</v>
      </c>
      <c r="B1" s="56"/>
    </row>
    <row r="2" spans="1:6" ht="12">
      <c r="A2" s="24" t="s">
        <v>69</v>
      </c>
      <c r="B2" s="24"/>
      <c r="C2" s="27" t="s">
        <v>74</v>
      </c>
      <c r="D2" s="27" t="s">
        <v>75</v>
      </c>
      <c r="E2" s="14" t="s">
        <v>76</v>
      </c>
      <c r="F2" s="27" t="s">
        <v>3</v>
      </c>
    </row>
    <row r="3" spans="1:13" ht="12">
      <c r="A3" s="56" t="s">
        <v>0</v>
      </c>
      <c r="B3" s="56"/>
      <c r="D3" s="35" t="s">
        <v>80</v>
      </c>
      <c r="M3" s="26"/>
    </row>
    <row r="4" spans="1:13" ht="12">
      <c r="A4" s="56"/>
      <c r="B4" s="56"/>
      <c r="D4" s="35" t="s">
        <v>143</v>
      </c>
      <c r="M4" s="26"/>
    </row>
    <row r="5" spans="1:12" ht="12">
      <c r="A5" s="57" t="s">
        <v>1</v>
      </c>
      <c r="B5" s="57"/>
      <c r="C5" s="14" t="s">
        <v>2</v>
      </c>
      <c r="D5" s="14"/>
      <c r="K5" s="49"/>
      <c r="L5" s="49"/>
    </row>
    <row r="6" spans="1:12" ht="12">
      <c r="A6" s="22">
        <v>1</v>
      </c>
      <c r="B6" s="22"/>
      <c r="C6" s="40" t="e">
        <f aca="true" t="shared" si="0" ref="C6:C40">VLOOKUP($B6,$J$6:$L$24,2,FALSE)</f>
        <v>#N/A</v>
      </c>
      <c r="D6" s="40" t="e">
        <f>VLOOKUP($B6,$J$6:$L$24,3,FALSE)</f>
        <v>#N/A</v>
      </c>
      <c r="J6">
        <v>1</v>
      </c>
      <c r="K6"/>
      <c r="L6" s="55" t="s">
        <v>17</v>
      </c>
    </row>
    <row r="7" spans="1:12" ht="12">
      <c r="A7" s="22">
        <v>2</v>
      </c>
      <c r="B7" s="22"/>
      <c r="C7" s="40" t="e">
        <f t="shared" si="0"/>
        <v>#N/A</v>
      </c>
      <c r="D7" s="40" t="e">
        <f aca="true" t="shared" si="1" ref="D7:D40">VLOOKUP($B7,$J$6:$L$24,3,FALSE)</f>
        <v>#N/A</v>
      </c>
      <c r="J7">
        <v>2</v>
      </c>
      <c r="K7"/>
      <c r="L7" s="55" t="s">
        <v>18</v>
      </c>
    </row>
    <row r="8" spans="1:12" ht="12">
      <c r="A8" s="22">
        <v>3</v>
      </c>
      <c r="B8" s="22"/>
      <c r="C8" s="40" t="e">
        <f t="shared" si="0"/>
        <v>#N/A</v>
      </c>
      <c r="D8" s="40" t="e">
        <f t="shared" si="1"/>
        <v>#N/A</v>
      </c>
      <c r="J8">
        <v>3</v>
      </c>
      <c r="K8"/>
      <c r="L8" s="55" t="s">
        <v>19</v>
      </c>
    </row>
    <row r="9" spans="1:12" ht="12">
      <c r="A9" s="22">
        <v>4</v>
      </c>
      <c r="B9" s="22"/>
      <c r="C9" s="40" t="e">
        <f t="shared" si="0"/>
        <v>#N/A</v>
      </c>
      <c r="D9" s="40" t="e">
        <f t="shared" si="1"/>
        <v>#N/A</v>
      </c>
      <c r="J9">
        <v>4</v>
      </c>
      <c r="K9" t="s">
        <v>574</v>
      </c>
      <c r="L9" s="55" t="s">
        <v>20</v>
      </c>
    </row>
    <row r="10" spans="1:12" ht="12">
      <c r="A10" s="22">
        <v>5</v>
      </c>
      <c r="B10" s="22"/>
      <c r="C10" s="40" t="e">
        <f t="shared" si="0"/>
        <v>#N/A</v>
      </c>
      <c r="D10" s="40" t="e">
        <f t="shared" si="1"/>
        <v>#N/A</v>
      </c>
      <c r="J10">
        <v>5</v>
      </c>
      <c r="K10" t="s">
        <v>575</v>
      </c>
      <c r="L10" s="55" t="s">
        <v>21</v>
      </c>
    </row>
    <row r="11" spans="1:12" ht="12">
      <c r="A11" s="22">
        <v>6</v>
      </c>
      <c r="B11" s="22"/>
      <c r="C11" s="40" t="e">
        <f t="shared" si="0"/>
        <v>#N/A</v>
      </c>
      <c r="D11" s="40" t="e">
        <f t="shared" si="1"/>
        <v>#N/A</v>
      </c>
      <c r="J11">
        <v>6</v>
      </c>
      <c r="K11" t="s">
        <v>576</v>
      </c>
      <c r="L11" s="55" t="s">
        <v>23</v>
      </c>
    </row>
    <row r="12" spans="1:12" ht="12">
      <c r="A12" s="22">
        <v>7</v>
      </c>
      <c r="B12" s="22"/>
      <c r="C12" s="40" t="e">
        <f t="shared" si="0"/>
        <v>#N/A</v>
      </c>
      <c r="D12" s="40" t="e">
        <f t="shared" si="1"/>
        <v>#N/A</v>
      </c>
      <c r="J12">
        <v>7</v>
      </c>
      <c r="K12" t="s">
        <v>577</v>
      </c>
      <c r="L12" s="55" t="s">
        <v>24</v>
      </c>
    </row>
    <row r="13" spans="1:12" ht="12">
      <c r="A13" s="22">
        <v>8</v>
      </c>
      <c r="B13" s="22"/>
      <c r="C13" s="40" t="e">
        <f t="shared" si="0"/>
        <v>#N/A</v>
      </c>
      <c r="D13" s="40" t="e">
        <f t="shared" si="1"/>
        <v>#N/A</v>
      </c>
      <c r="J13">
        <v>8</v>
      </c>
      <c r="K13" t="s">
        <v>578</v>
      </c>
      <c r="L13" s="55" t="s">
        <v>71</v>
      </c>
    </row>
    <row r="14" spans="1:12" ht="12">
      <c r="A14" s="57" t="s">
        <v>4</v>
      </c>
      <c r="B14" s="57"/>
      <c r="C14" s="41" t="s">
        <v>2</v>
      </c>
      <c r="D14" s="40"/>
      <c r="F14" s="27" t="s">
        <v>3</v>
      </c>
      <c r="J14">
        <v>9</v>
      </c>
      <c r="K14" t="s">
        <v>579</v>
      </c>
      <c r="L14" s="55" t="s">
        <v>25</v>
      </c>
    </row>
    <row r="15" spans="1:12" ht="12">
      <c r="A15" s="22">
        <v>1</v>
      </c>
      <c r="B15" s="22"/>
      <c r="C15" s="40" t="e">
        <f t="shared" si="0"/>
        <v>#N/A</v>
      </c>
      <c r="D15" s="40" t="e">
        <f t="shared" si="1"/>
        <v>#N/A</v>
      </c>
      <c r="J15">
        <v>10</v>
      </c>
      <c r="K15" t="s">
        <v>580</v>
      </c>
      <c r="L15" s="55" t="s">
        <v>26</v>
      </c>
    </row>
    <row r="16" spans="1:12" ht="12">
      <c r="A16" s="22">
        <v>2</v>
      </c>
      <c r="B16" s="22"/>
      <c r="C16" s="40" t="e">
        <f t="shared" si="0"/>
        <v>#N/A</v>
      </c>
      <c r="D16" s="40" t="e">
        <f t="shared" si="1"/>
        <v>#N/A</v>
      </c>
      <c r="J16">
        <v>11</v>
      </c>
      <c r="K16" t="s">
        <v>581</v>
      </c>
      <c r="L16" s="55" t="s">
        <v>72</v>
      </c>
    </row>
    <row r="17" spans="1:12" ht="12">
      <c r="A17" s="22">
        <v>3</v>
      </c>
      <c r="B17" s="22"/>
      <c r="C17" s="40" t="e">
        <f t="shared" si="0"/>
        <v>#N/A</v>
      </c>
      <c r="D17" s="40" t="e">
        <f t="shared" si="1"/>
        <v>#N/A</v>
      </c>
      <c r="J17">
        <v>12</v>
      </c>
      <c r="K17" t="s">
        <v>582</v>
      </c>
      <c r="L17" s="55" t="s">
        <v>27</v>
      </c>
    </row>
    <row r="18" spans="1:12" ht="12">
      <c r="A18" s="22">
        <v>4</v>
      </c>
      <c r="B18" s="22"/>
      <c r="C18" s="40" t="e">
        <f t="shared" si="0"/>
        <v>#N/A</v>
      </c>
      <c r="D18" s="40" t="e">
        <f t="shared" si="1"/>
        <v>#N/A</v>
      </c>
      <c r="J18">
        <v>13</v>
      </c>
      <c r="K18"/>
      <c r="L18" s="55" t="s">
        <v>73</v>
      </c>
    </row>
    <row r="19" spans="1:12" ht="12">
      <c r="A19" s="22">
        <v>5</v>
      </c>
      <c r="B19" s="22"/>
      <c r="C19" s="40" t="e">
        <f t="shared" si="0"/>
        <v>#N/A</v>
      </c>
      <c r="D19" s="40" t="e">
        <f t="shared" si="1"/>
        <v>#N/A</v>
      </c>
      <c r="J19">
        <v>14</v>
      </c>
      <c r="K19" t="s">
        <v>583</v>
      </c>
      <c r="L19" s="55" t="s">
        <v>29</v>
      </c>
    </row>
    <row r="20" spans="1:13" ht="12">
      <c r="A20" s="22">
        <v>6</v>
      </c>
      <c r="B20" s="22"/>
      <c r="C20" s="40" t="e">
        <f t="shared" si="0"/>
        <v>#N/A</v>
      </c>
      <c r="D20" s="40" t="e">
        <f t="shared" si="1"/>
        <v>#N/A</v>
      </c>
      <c r="J20">
        <v>15</v>
      </c>
      <c r="K20" t="s">
        <v>584</v>
      </c>
      <c r="L20" s="55" t="s">
        <v>30</v>
      </c>
      <c r="M20" s="21"/>
    </row>
    <row r="21" spans="1:13" ht="12">
      <c r="A21" s="22">
        <v>7</v>
      </c>
      <c r="B21" s="22"/>
      <c r="C21" s="40" t="e">
        <f t="shared" si="0"/>
        <v>#N/A</v>
      </c>
      <c r="D21" s="40" t="e">
        <f t="shared" si="1"/>
        <v>#N/A</v>
      </c>
      <c r="J21">
        <v>16</v>
      </c>
      <c r="K21" t="s">
        <v>585</v>
      </c>
      <c r="L21" s="55" t="s">
        <v>31</v>
      </c>
      <c r="M21" s="21"/>
    </row>
    <row r="22" spans="1:13" ht="12">
      <c r="A22" s="22">
        <v>8</v>
      </c>
      <c r="B22" s="22"/>
      <c r="C22" s="40" t="e">
        <f t="shared" si="0"/>
        <v>#N/A</v>
      </c>
      <c r="D22" s="40" t="e">
        <f t="shared" si="1"/>
        <v>#N/A</v>
      </c>
      <c r="J22" s="24"/>
      <c r="K22" s="21"/>
      <c r="L22" s="21"/>
      <c r="M22" s="21"/>
    </row>
    <row r="23" spans="1:12" ht="12">
      <c r="A23" s="57" t="s">
        <v>5</v>
      </c>
      <c r="B23" s="57"/>
      <c r="C23" s="41" t="s">
        <v>2</v>
      </c>
      <c r="D23" s="40"/>
      <c r="F23" s="27" t="s">
        <v>3</v>
      </c>
      <c r="K23" s="49"/>
      <c r="L23" s="51"/>
    </row>
    <row r="24" spans="1:12" ht="12">
      <c r="A24" s="22">
        <v>1</v>
      </c>
      <c r="B24" s="22"/>
      <c r="C24" s="40" t="e">
        <f t="shared" si="0"/>
        <v>#N/A</v>
      </c>
      <c r="D24" s="40" t="e">
        <f t="shared" si="1"/>
        <v>#N/A</v>
      </c>
      <c r="K24" s="51"/>
      <c r="L24" s="51"/>
    </row>
    <row r="25" spans="1:12" ht="12">
      <c r="A25" s="22">
        <v>2</v>
      </c>
      <c r="B25" s="22"/>
      <c r="C25" s="40" t="e">
        <f t="shared" si="0"/>
        <v>#N/A</v>
      </c>
      <c r="D25" s="40" t="e">
        <f t="shared" si="1"/>
        <v>#N/A</v>
      </c>
      <c r="K25" s="51"/>
      <c r="L25" s="51"/>
    </row>
    <row r="26" spans="1:11" ht="12">
      <c r="A26" s="22">
        <v>3</v>
      </c>
      <c r="B26" s="22"/>
      <c r="C26" s="40" t="e">
        <f t="shared" si="0"/>
        <v>#N/A</v>
      </c>
      <c r="D26" s="40" t="e">
        <f t="shared" si="1"/>
        <v>#N/A</v>
      </c>
      <c r="K26" s="52"/>
    </row>
    <row r="27" spans="1:4" ht="12">
      <c r="A27" s="22">
        <v>4</v>
      </c>
      <c r="B27" s="22"/>
      <c r="C27" s="40" t="e">
        <f t="shared" si="0"/>
        <v>#N/A</v>
      </c>
      <c r="D27" s="40" t="e">
        <f t="shared" si="1"/>
        <v>#N/A</v>
      </c>
    </row>
    <row r="28" spans="1:4" ht="12">
      <c r="A28" s="22">
        <v>5</v>
      </c>
      <c r="B28" s="22"/>
      <c r="C28" s="40" t="e">
        <f t="shared" si="0"/>
        <v>#N/A</v>
      </c>
      <c r="D28" s="40" t="e">
        <f t="shared" si="1"/>
        <v>#N/A</v>
      </c>
    </row>
    <row r="29" spans="1:4" ht="12">
      <c r="A29" s="22">
        <v>6</v>
      </c>
      <c r="B29" s="22"/>
      <c r="C29" s="40" t="e">
        <f t="shared" si="0"/>
        <v>#N/A</v>
      </c>
      <c r="D29" s="40" t="e">
        <f t="shared" si="1"/>
        <v>#N/A</v>
      </c>
    </row>
    <row r="30" spans="1:4" ht="12">
      <c r="A30" s="22">
        <v>7</v>
      </c>
      <c r="B30" s="22"/>
      <c r="C30" s="40" t="e">
        <f t="shared" si="0"/>
        <v>#N/A</v>
      </c>
      <c r="D30" s="40" t="e">
        <f t="shared" si="1"/>
        <v>#N/A</v>
      </c>
    </row>
    <row r="31" spans="1:4" ht="12">
      <c r="A31" s="22">
        <v>8</v>
      </c>
      <c r="B31" s="22"/>
      <c r="C31" s="40" t="e">
        <f t="shared" si="0"/>
        <v>#N/A</v>
      </c>
      <c r="D31" s="40" t="e">
        <f t="shared" si="1"/>
        <v>#N/A</v>
      </c>
    </row>
    <row r="32" spans="1:4" ht="12">
      <c r="A32" s="57" t="s">
        <v>6</v>
      </c>
      <c r="B32" s="57"/>
      <c r="C32" s="41" t="s">
        <v>2</v>
      </c>
      <c r="D32" s="40"/>
    </row>
    <row r="33" spans="1:4" ht="12">
      <c r="A33" s="22">
        <v>1</v>
      </c>
      <c r="B33" s="22"/>
      <c r="C33" s="40" t="e">
        <f t="shared" si="0"/>
        <v>#N/A</v>
      </c>
      <c r="D33" s="40" t="e">
        <f t="shared" si="1"/>
        <v>#N/A</v>
      </c>
    </row>
    <row r="34" spans="1:4" ht="12">
      <c r="A34" s="22">
        <v>2</v>
      </c>
      <c r="B34" s="22"/>
      <c r="C34" s="40" t="e">
        <f t="shared" si="0"/>
        <v>#N/A</v>
      </c>
      <c r="D34" s="40" t="e">
        <f t="shared" si="1"/>
        <v>#N/A</v>
      </c>
    </row>
    <row r="35" spans="1:4" ht="12">
      <c r="A35" s="22">
        <v>3</v>
      </c>
      <c r="B35" s="22"/>
      <c r="C35" s="40" t="e">
        <f t="shared" si="0"/>
        <v>#N/A</v>
      </c>
      <c r="D35" s="40" t="e">
        <f t="shared" si="1"/>
        <v>#N/A</v>
      </c>
    </row>
    <row r="36" spans="1:4" ht="12">
      <c r="A36" s="22">
        <v>4</v>
      </c>
      <c r="B36" s="22"/>
      <c r="C36" s="40" t="e">
        <f t="shared" si="0"/>
        <v>#N/A</v>
      </c>
      <c r="D36" s="40" t="e">
        <f t="shared" si="1"/>
        <v>#N/A</v>
      </c>
    </row>
    <row r="37" spans="1:4" ht="12">
      <c r="A37" s="22">
        <v>5</v>
      </c>
      <c r="B37" s="22"/>
      <c r="C37" s="40" t="e">
        <f t="shared" si="0"/>
        <v>#N/A</v>
      </c>
      <c r="D37" s="40" t="e">
        <f t="shared" si="1"/>
        <v>#N/A</v>
      </c>
    </row>
    <row r="38" spans="1:4" ht="12">
      <c r="A38" s="22">
        <v>6</v>
      </c>
      <c r="B38" s="22"/>
      <c r="C38" s="40" t="e">
        <f t="shared" si="0"/>
        <v>#N/A</v>
      </c>
      <c r="D38" s="40" t="e">
        <f t="shared" si="1"/>
        <v>#N/A</v>
      </c>
    </row>
    <row r="39" spans="1:4" ht="12">
      <c r="A39" s="22">
        <v>7</v>
      </c>
      <c r="B39" s="22"/>
      <c r="C39" s="40" t="e">
        <f t="shared" si="0"/>
        <v>#N/A</v>
      </c>
      <c r="D39" s="40" t="e">
        <f t="shared" si="1"/>
        <v>#N/A</v>
      </c>
    </row>
    <row r="40" spans="1:6" ht="12">
      <c r="A40" s="58">
        <v>8</v>
      </c>
      <c r="B40" s="58"/>
      <c r="C40" s="40" t="e">
        <f t="shared" si="0"/>
        <v>#N/A</v>
      </c>
      <c r="D40" s="40" t="e">
        <f t="shared" si="1"/>
        <v>#N/A</v>
      </c>
      <c r="E40" s="15"/>
      <c r="F40" s="32"/>
    </row>
    <row r="41" spans="1:6" ht="12.75" thickBot="1">
      <c r="A41" s="59"/>
      <c r="B41" s="59"/>
      <c r="C41" s="30"/>
      <c r="D41" s="30"/>
      <c r="E41" s="16"/>
      <c r="F41" s="30"/>
    </row>
    <row r="43" spans="1:4" ht="12">
      <c r="A43" s="56" t="s">
        <v>7</v>
      </c>
      <c r="B43" s="56"/>
      <c r="D43" s="35" t="s">
        <v>152</v>
      </c>
    </row>
    <row r="44" spans="1:13" ht="12">
      <c r="A44" s="57" t="s">
        <v>1</v>
      </c>
      <c r="B44" s="57"/>
      <c r="C44" s="14" t="s">
        <v>2</v>
      </c>
      <c r="D44" s="14"/>
      <c r="F44" s="27" t="s">
        <v>3</v>
      </c>
      <c r="M44" s="26"/>
    </row>
    <row r="45" spans="1:12" ht="12">
      <c r="A45" s="22">
        <v>1</v>
      </c>
      <c r="B45" s="22"/>
      <c r="C45" s="40" t="e">
        <f>VLOOKUP($B45,$J$45:$L$63,2,FALSE)</f>
        <v>#N/A</v>
      </c>
      <c r="D45" s="40" t="e">
        <f>VLOOKUP($B45,$J$45:$L$63,3,FALSE)</f>
        <v>#N/A</v>
      </c>
      <c r="J45">
        <v>1</v>
      </c>
      <c r="L45" s="55" t="s">
        <v>17</v>
      </c>
    </row>
    <row r="46" spans="1:12" ht="12">
      <c r="A46" s="22">
        <v>2</v>
      </c>
      <c r="B46" s="22"/>
      <c r="C46" s="40" t="e">
        <f aca="true" t="shared" si="2" ref="C46:C79">VLOOKUP($B46,$J$45:$L$63,2,FALSE)</f>
        <v>#N/A</v>
      </c>
      <c r="D46" s="40" t="e">
        <f aca="true" t="shared" si="3" ref="D46:D79">VLOOKUP($B46,$J$45:$L$63,3,FALSE)</f>
        <v>#N/A</v>
      </c>
      <c r="J46">
        <v>2</v>
      </c>
      <c r="K46" t="s">
        <v>586</v>
      </c>
      <c r="L46" s="55" t="s">
        <v>18</v>
      </c>
    </row>
    <row r="47" spans="1:12" ht="12">
      <c r="A47" s="22">
        <v>3</v>
      </c>
      <c r="B47" s="22"/>
      <c r="C47" s="40" t="e">
        <f t="shared" si="2"/>
        <v>#N/A</v>
      </c>
      <c r="D47" s="40" t="e">
        <f t="shared" si="3"/>
        <v>#N/A</v>
      </c>
      <c r="J47">
        <v>3</v>
      </c>
      <c r="K47"/>
      <c r="L47" s="55" t="s">
        <v>19</v>
      </c>
    </row>
    <row r="48" spans="1:12" ht="12">
      <c r="A48" s="22">
        <v>4</v>
      </c>
      <c r="B48" s="22"/>
      <c r="C48" s="40" t="e">
        <f t="shared" si="2"/>
        <v>#N/A</v>
      </c>
      <c r="D48" s="40" t="e">
        <f t="shared" si="3"/>
        <v>#N/A</v>
      </c>
      <c r="J48">
        <v>4</v>
      </c>
      <c r="K48" t="s">
        <v>574</v>
      </c>
      <c r="L48" s="55" t="s">
        <v>20</v>
      </c>
    </row>
    <row r="49" spans="1:12" ht="12">
      <c r="A49" s="22">
        <v>5</v>
      </c>
      <c r="B49" s="22"/>
      <c r="C49" s="40" t="e">
        <f t="shared" si="2"/>
        <v>#N/A</v>
      </c>
      <c r="D49" s="40" t="e">
        <f t="shared" si="3"/>
        <v>#N/A</v>
      </c>
      <c r="J49">
        <v>5</v>
      </c>
      <c r="K49" t="s">
        <v>587</v>
      </c>
      <c r="L49" s="55" t="s">
        <v>21</v>
      </c>
    </row>
    <row r="50" spans="1:12" ht="12">
      <c r="A50" s="22">
        <v>6</v>
      </c>
      <c r="B50" s="22"/>
      <c r="C50" s="40" t="e">
        <f t="shared" si="2"/>
        <v>#N/A</v>
      </c>
      <c r="D50" s="40" t="e">
        <f t="shared" si="3"/>
        <v>#N/A</v>
      </c>
      <c r="J50">
        <v>6</v>
      </c>
      <c r="K50" t="s">
        <v>588</v>
      </c>
      <c r="L50" s="55" t="s">
        <v>23</v>
      </c>
    </row>
    <row r="51" spans="1:12" ht="12">
      <c r="A51" s="22">
        <v>7</v>
      </c>
      <c r="B51" s="22"/>
      <c r="C51" s="40" t="e">
        <f t="shared" si="2"/>
        <v>#N/A</v>
      </c>
      <c r="D51" s="40" t="e">
        <f t="shared" si="3"/>
        <v>#N/A</v>
      </c>
      <c r="J51">
        <v>7</v>
      </c>
      <c r="K51" t="s">
        <v>589</v>
      </c>
      <c r="L51" s="55" t="s">
        <v>24</v>
      </c>
    </row>
    <row r="52" spans="1:12" ht="12">
      <c r="A52" s="22">
        <v>8</v>
      </c>
      <c r="B52" s="22"/>
      <c r="C52" s="40" t="e">
        <f>VLOOKUP($B52,$J$45:$L$63,2,FALSE)</f>
        <v>#N/A</v>
      </c>
      <c r="D52" s="40" t="e">
        <f t="shared" si="3"/>
        <v>#N/A</v>
      </c>
      <c r="J52">
        <v>8</v>
      </c>
      <c r="K52" t="s">
        <v>590</v>
      </c>
      <c r="L52" s="55" t="s">
        <v>71</v>
      </c>
    </row>
    <row r="53" spans="1:12" ht="12">
      <c r="A53" s="57" t="s">
        <v>4</v>
      </c>
      <c r="B53" s="57"/>
      <c r="C53" s="41" t="s">
        <v>2</v>
      </c>
      <c r="D53" s="40"/>
      <c r="F53" s="27" t="s">
        <v>3</v>
      </c>
      <c r="J53">
        <v>9</v>
      </c>
      <c r="K53" t="s">
        <v>591</v>
      </c>
      <c r="L53" s="55" t="s">
        <v>25</v>
      </c>
    </row>
    <row r="54" spans="1:12" ht="12">
      <c r="A54" s="22">
        <v>1</v>
      </c>
      <c r="B54" s="22"/>
      <c r="C54" s="40" t="e">
        <f t="shared" si="2"/>
        <v>#N/A</v>
      </c>
      <c r="D54" s="40" t="e">
        <f t="shared" si="3"/>
        <v>#N/A</v>
      </c>
      <c r="J54">
        <v>10</v>
      </c>
      <c r="K54" t="s">
        <v>592</v>
      </c>
      <c r="L54" s="55" t="s">
        <v>26</v>
      </c>
    </row>
    <row r="55" spans="1:12" ht="12">
      <c r="A55" s="22">
        <v>2</v>
      </c>
      <c r="B55" s="22"/>
      <c r="C55" s="40" t="e">
        <f t="shared" si="2"/>
        <v>#N/A</v>
      </c>
      <c r="D55" s="40" t="e">
        <f t="shared" si="3"/>
        <v>#N/A</v>
      </c>
      <c r="J55">
        <v>11</v>
      </c>
      <c r="K55" t="s">
        <v>593</v>
      </c>
      <c r="L55" s="55" t="s">
        <v>72</v>
      </c>
    </row>
    <row r="56" spans="1:12" ht="12">
      <c r="A56" s="22">
        <v>3</v>
      </c>
      <c r="B56" s="22"/>
      <c r="C56" s="40" t="e">
        <f t="shared" si="2"/>
        <v>#N/A</v>
      </c>
      <c r="D56" s="40" t="e">
        <f t="shared" si="3"/>
        <v>#N/A</v>
      </c>
      <c r="J56">
        <v>12</v>
      </c>
      <c r="K56" t="s">
        <v>582</v>
      </c>
      <c r="L56" s="55" t="s">
        <v>27</v>
      </c>
    </row>
    <row r="57" spans="1:12" ht="12">
      <c r="A57" s="22">
        <v>4</v>
      </c>
      <c r="B57" s="22"/>
      <c r="C57" s="40" t="e">
        <f t="shared" si="2"/>
        <v>#N/A</v>
      </c>
      <c r="D57" s="40" t="e">
        <f t="shared" si="3"/>
        <v>#N/A</v>
      </c>
      <c r="J57">
        <v>13</v>
      </c>
      <c r="K57"/>
      <c r="L57" s="55" t="s">
        <v>73</v>
      </c>
    </row>
    <row r="58" spans="1:12" ht="12">
      <c r="A58" s="22">
        <v>5</v>
      </c>
      <c r="B58" s="22"/>
      <c r="C58" s="40" t="e">
        <f t="shared" si="2"/>
        <v>#N/A</v>
      </c>
      <c r="D58" s="40" t="e">
        <f t="shared" si="3"/>
        <v>#N/A</v>
      </c>
      <c r="J58">
        <v>14</v>
      </c>
      <c r="K58" t="s">
        <v>583</v>
      </c>
      <c r="L58" s="55" t="s">
        <v>29</v>
      </c>
    </row>
    <row r="59" spans="1:13" ht="12">
      <c r="A59" s="22">
        <v>6</v>
      </c>
      <c r="B59" s="22"/>
      <c r="C59" s="40" t="e">
        <f t="shared" si="2"/>
        <v>#N/A</v>
      </c>
      <c r="D59" s="40" t="e">
        <f t="shared" si="3"/>
        <v>#N/A</v>
      </c>
      <c r="J59">
        <v>15</v>
      </c>
      <c r="K59" t="s">
        <v>584</v>
      </c>
      <c r="L59" s="55" t="s">
        <v>30</v>
      </c>
      <c r="M59" s="21"/>
    </row>
    <row r="60" spans="1:13" ht="12">
      <c r="A60" s="22">
        <v>7</v>
      </c>
      <c r="B60" s="22"/>
      <c r="C60" s="40" t="e">
        <f t="shared" si="2"/>
        <v>#N/A</v>
      </c>
      <c r="D60" s="40" t="e">
        <f t="shared" si="3"/>
        <v>#N/A</v>
      </c>
      <c r="J60">
        <v>16</v>
      </c>
      <c r="K60" t="s">
        <v>585</v>
      </c>
      <c r="L60" s="55" t="s">
        <v>31</v>
      </c>
      <c r="M60" s="21"/>
    </row>
    <row r="61" spans="1:13" ht="12">
      <c r="A61" s="22">
        <v>8</v>
      </c>
      <c r="B61" s="22"/>
      <c r="C61" s="40" t="e">
        <f t="shared" si="2"/>
        <v>#N/A</v>
      </c>
      <c r="D61" s="40" t="e">
        <f t="shared" si="3"/>
        <v>#N/A</v>
      </c>
      <c r="J61" s="24"/>
      <c r="K61" s="21"/>
      <c r="L61" s="21"/>
      <c r="M61" s="21"/>
    </row>
    <row r="62" spans="1:12" ht="12">
      <c r="A62" s="57" t="s">
        <v>5</v>
      </c>
      <c r="B62" s="57"/>
      <c r="C62" s="41" t="s">
        <v>2</v>
      </c>
      <c r="D62" s="40"/>
      <c r="F62" s="27" t="s">
        <v>3</v>
      </c>
      <c r="K62" s="49"/>
      <c r="L62" s="51"/>
    </row>
    <row r="63" spans="1:12" ht="12">
      <c r="A63" s="22">
        <v>1</v>
      </c>
      <c r="B63" s="22"/>
      <c r="C63" s="40" t="e">
        <f t="shared" si="2"/>
        <v>#N/A</v>
      </c>
      <c r="D63" s="40" t="e">
        <f t="shared" si="3"/>
        <v>#N/A</v>
      </c>
      <c r="K63" s="51"/>
      <c r="L63" s="51"/>
    </row>
    <row r="64" spans="1:11" ht="12">
      <c r="A64" s="22">
        <v>2</v>
      </c>
      <c r="B64" s="22"/>
      <c r="C64" s="40" t="e">
        <f t="shared" si="2"/>
        <v>#N/A</v>
      </c>
      <c r="D64" s="40" t="e">
        <f t="shared" si="3"/>
        <v>#N/A</v>
      </c>
      <c r="K64" s="51"/>
    </row>
    <row r="65" spans="1:11" ht="12">
      <c r="A65" s="22">
        <v>3</v>
      </c>
      <c r="B65" s="22"/>
      <c r="C65" s="40" t="e">
        <f t="shared" si="2"/>
        <v>#N/A</v>
      </c>
      <c r="D65" s="40" t="e">
        <f t="shared" si="3"/>
        <v>#N/A</v>
      </c>
      <c r="K65" s="52"/>
    </row>
    <row r="66" spans="1:4" ht="12">
      <c r="A66" s="22">
        <v>4</v>
      </c>
      <c r="B66" s="22"/>
      <c r="C66" s="40" t="e">
        <f t="shared" si="2"/>
        <v>#N/A</v>
      </c>
      <c r="D66" s="40" t="e">
        <f t="shared" si="3"/>
        <v>#N/A</v>
      </c>
    </row>
    <row r="67" spans="1:4" ht="12">
      <c r="A67" s="22">
        <v>5</v>
      </c>
      <c r="B67" s="22"/>
      <c r="C67" s="40" t="e">
        <f t="shared" si="2"/>
        <v>#N/A</v>
      </c>
      <c r="D67" s="40" t="e">
        <f t="shared" si="3"/>
        <v>#N/A</v>
      </c>
    </row>
    <row r="68" spans="1:4" ht="12">
      <c r="A68" s="22">
        <v>6</v>
      </c>
      <c r="B68" s="22"/>
      <c r="C68" s="40" t="e">
        <f t="shared" si="2"/>
        <v>#N/A</v>
      </c>
      <c r="D68" s="40" t="e">
        <f t="shared" si="3"/>
        <v>#N/A</v>
      </c>
    </row>
    <row r="69" spans="1:4" ht="12">
      <c r="A69" s="22">
        <v>7</v>
      </c>
      <c r="B69" s="22"/>
      <c r="C69" s="40" t="e">
        <f t="shared" si="2"/>
        <v>#N/A</v>
      </c>
      <c r="D69" s="40" t="e">
        <f t="shared" si="3"/>
        <v>#N/A</v>
      </c>
    </row>
    <row r="70" spans="1:4" ht="12">
      <c r="A70" s="22">
        <v>8</v>
      </c>
      <c r="B70" s="22"/>
      <c r="C70" s="40" t="e">
        <f t="shared" si="2"/>
        <v>#N/A</v>
      </c>
      <c r="D70" s="40" t="e">
        <f t="shared" si="3"/>
        <v>#N/A</v>
      </c>
    </row>
    <row r="71" spans="1:4" ht="12">
      <c r="A71" s="57" t="s">
        <v>6</v>
      </c>
      <c r="B71" s="57"/>
      <c r="C71" s="41" t="s">
        <v>2</v>
      </c>
      <c r="D71" s="40"/>
    </row>
    <row r="72" spans="1:4" ht="12">
      <c r="A72" s="22">
        <v>1</v>
      </c>
      <c r="B72" s="22"/>
      <c r="C72" s="40" t="e">
        <f t="shared" si="2"/>
        <v>#N/A</v>
      </c>
      <c r="D72" s="40" t="e">
        <f t="shared" si="3"/>
        <v>#N/A</v>
      </c>
    </row>
    <row r="73" spans="1:4" ht="12">
      <c r="A73" s="22">
        <v>2</v>
      </c>
      <c r="B73" s="22"/>
      <c r="C73" s="40" t="e">
        <f t="shared" si="2"/>
        <v>#N/A</v>
      </c>
      <c r="D73" s="40" t="e">
        <f t="shared" si="3"/>
        <v>#N/A</v>
      </c>
    </row>
    <row r="74" spans="1:4" ht="12">
      <c r="A74" s="22">
        <v>3</v>
      </c>
      <c r="B74" s="22"/>
      <c r="C74" s="40" t="e">
        <f t="shared" si="2"/>
        <v>#N/A</v>
      </c>
      <c r="D74" s="40" t="e">
        <f t="shared" si="3"/>
        <v>#N/A</v>
      </c>
    </row>
    <row r="75" spans="1:4" ht="12">
      <c r="A75" s="22">
        <v>4</v>
      </c>
      <c r="B75" s="22"/>
      <c r="C75" s="40" t="e">
        <f t="shared" si="2"/>
        <v>#N/A</v>
      </c>
      <c r="D75" s="40" t="e">
        <f t="shared" si="3"/>
        <v>#N/A</v>
      </c>
    </row>
    <row r="76" spans="1:4" ht="12">
      <c r="A76" s="22">
        <v>5</v>
      </c>
      <c r="B76" s="22"/>
      <c r="C76" s="40" t="e">
        <f t="shared" si="2"/>
        <v>#N/A</v>
      </c>
      <c r="D76" s="40" t="e">
        <f t="shared" si="3"/>
        <v>#N/A</v>
      </c>
    </row>
    <row r="77" spans="1:4" ht="12">
      <c r="A77" s="22">
        <v>6</v>
      </c>
      <c r="B77" s="22"/>
      <c r="C77" s="40" t="e">
        <f t="shared" si="2"/>
        <v>#N/A</v>
      </c>
      <c r="D77" s="40" t="e">
        <f t="shared" si="3"/>
        <v>#N/A</v>
      </c>
    </row>
    <row r="78" spans="1:4" ht="12">
      <c r="A78" s="22">
        <v>7</v>
      </c>
      <c r="B78" s="22"/>
      <c r="C78" s="40" t="e">
        <f t="shared" si="2"/>
        <v>#N/A</v>
      </c>
      <c r="D78" s="40" t="e">
        <f t="shared" si="3"/>
        <v>#N/A</v>
      </c>
    </row>
    <row r="79" spans="1:6" ht="12">
      <c r="A79" s="58">
        <v>8</v>
      </c>
      <c r="B79" s="58"/>
      <c r="C79" s="40" t="e">
        <f t="shared" si="2"/>
        <v>#N/A</v>
      </c>
      <c r="D79" s="40" t="e">
        <f t="shared" si="3"/>
        <v>#N/A</v>
      </c>
      <c r="E79" s="15"/>
      <c r="F79" s="32"/>
    </row>
    <row r="80" spans="1:6" ht="12.75" thickBot="1">
      <c r="A80" s="59"/>
      <c r="B80" s="59"/>
      <c r="C80" s="30"/>
      <c r="D80" s="30"/>
      <c r="E80" s="16"/>
      <c r="F80" s="30"/>
    </row>
    <row r="82" spans="1:4" ht="12">
      <c r="A82" s="56" t="s">
        <v>142</v>
      </c>
      <c r="B82" s="56"/>
      <c r="D82" s="34" t="s">
        <v>185</v>
      </c>
    </row>
    <row r="83" spans="1:13" ht="12">
      <c r="A83" s="57" t="s">
        <v>1</v>
      </c>
      <c r="B83" s="57"/>
      <c r="C83" s="14"/>
      <c r="D83" s="14"/>
      <c r="F83" s="27" t="s">
        <v>3</v>
      </c>
      <c r="M83" s="26"/>
    </row>
    <row r="84" spans="1:12" ht="12">
      <c r="A84" s="22">
        <v>1</v>
      </c>
      <c r="B84" s="22"/>
      <c r="C84" s="40" t="e">
        <f>VLOOKUP($B84,$J$84:$L$102,2,FALSE)</f>
        <v>#N/A</v>
      </c>
      <c r="D84" s="40" t="e">
        <f>VLOOKUP($B84,$J$84:$L$102,3,FALSE)</f>
        <v>#N/A</v>
      </c>
      <c r="J84">
        <v>1</v>
      </c>
      <c r="L84" s="55" t="s">
        <v>17</v>
      </c>
    </row>
    <row r="85" spans="1:12" ht="12">
      <c r="A85" s="22">
        <v>2</v>
      </c>
      <c r="B85" s="22"/>
      <c r="C85" s="40" t="e">
        <f aca="true" t="shared" si="4" ref="C85:C118">VLOOKUP($B85,$J$84:$L$102,2,FALSE)</f>
        <v>#N/A</v>
      </c>
      <c r="D85" s="40" t="e">
        <f aca="true" t="shared" si="5" ref="D85:D118">VLOOKUP($B85,$J$84:$L$102,3,FALSE)</f>
        <v>#N/A</v>
      </c>
      <c r="J85">
        <v>2</v>
      </c>
      <c r="K85" t="s">
        <v>594</v>
      </c>
      <c r="L85" s="55" t="s">
        <v>18</v>
      </c>
    </row>
    <row r="86" spans="1:12" ht="12">
      <c r="A86" s="22">
        <v>3</v>
      </c>
      <c r="B86" s="22"/>
      <c r="C86" s="40" t="e">
        <f t="shared" si="4"/>
        <v>#N/A</v>
      </c>
      <c r="D86" s="40" t="e">
        <f t="shared" si="5"/>
        <v>#N/A</v>
      </c>
      <c r="J86">
        <v>3</v>
      </c>
      <c r="K86" t="s">
        <v>595</v>
      </c>
      <c r="L86" s="55" t="s">
        <v>19</v>
      </c>
    </row>
    <row r="87" spans="1:12" ht="12">
      <c r="A87" s="22">
        <v>4</v>
      </c>
      <c r="B87" s="22"/>
      <c r="C87" s="40" t="e">
        <f t="shared" si="4"/>
        <v>#N/A</v>
      </c>
      <c r="D87" s="40" t="e">
        <f t="shared" si="5"/>
        <v>#N/A</v>
      </c>
      <c r="J87">
        <v>4</v>
      </c>
      <c r="K87" t="s">
        <v>596</v>
      </c>
      <c r="L87" s="55" t="s">
        <v>20</v>
      </c>
    </row>
    <row r="88" spans="1:12" ht="12">
      <c r="A88" s="22">
        <v>5</v>
      </c>
      <c r="B88" s="22"/>
      <c r="C88" s="40" t="e">
        <f t="shared" si="4"/>
        <v>#N/A</v>
      </c>
      <c r="D88" s="40" t="e">
        <f t="shared" si="5"/>
        <v>#N/A</v>
      </c>
      <c r="J88">
        <v>5</v>
      </c>
      <c r="K88" t="s">
        <v>587</v>
      </c>
      <c r="L88" s="55" t="s">
        <v>21</v>
      </c>
    </row>
    <row r="89" spans="1:12" ht="12">
      <c r="A89" s="22">
        <v>6</v>
      </c>
      <c r="B89" s="22"/>
      <c r="C89" s="40" t="e">
        <f t="shared" si="4"/>
        <v>#N/A</v>
      </c>
      <c r="D89" s="40" t="e">
        <f t="shared" si="5"/>
        <v>#N/A</v>
      </c>
      <c r="J89">
        <v>6</v>
      </c>
      <c r="K89" t="s">
        <v>597</v>
      </c>
      <c r="L89" s="55" t="s">
        <v>23</v>
      </c>
    </row>
    <row r="90" spans="1:12" ht="12">
      <c r="A90" s="22">
        <v>7</v>
      </c>
      <c r="B90" s="22"/>
      <c r="C90" s="40" t="e">
        <f t="shared" si="4"/>
        <v>#N/A</v>
      </c>
      <c r="D90" s="40" t="e">
        <f t="shared" si="5"/>
        <v>#N/A</v>
      </c>
      <c r="J90">
        <v>7</v>
      </c>
      <c r="K90" t="s">
        <v>598</v>
      </c>
      <c r="L90" s="55" t="s">
        <v>24</v>
      </c>
    </row>
    <row r="91" spans="1:12" ht="12">
      <c r="A91" s="22">
        <v>8</v>
      </c>
      <c r="B91" s="22"/>
      <c r="C91" s="40" t="e">
        <f t="shared" si="4"/>
        <v>#N/A</v>
      </c>
      <c r="D91" s="40" t="e">
        <f t="shared" si="5"/>
        <v>#N/A</v>
      </c>
      <c r="J91">
        <v>8</v>
      </c>
      <c r="K91" t="s">
        <v>599</v>
      </c>
      <c r="L91" s="55" t="s">
        <v>71</v>
      </c>
    </row>
    <row r="92" spans="1:12" ht="12">
      <c r="A92" s="57" t="s">
        <v>4</v>
      </c>
      <c r="B92" s="57"/>
      <c r="C92" s="40"/>
      <c r="D92" s="40"/>
      <c r="F92" s="27" t="s">
        <v>3</v>
      </c>
      <c r="J92">
        <v>9</v>
      </c>
      <c r="K92" t="s">
        <v>600</v>
      </c>
      <c r="L92" s="55" t="s">
        <v>25</v>
      </c>
    </row>
    <row r="93" spans="1:12" ht="12">
      <c r="A93" s="22">
        <v>1</v>
      </c>
      <c r="B93" s="22"/>
      <c r="C93" s="40" t="e">
        <f t="shared" si="4"/>
        <v>#N/A</v>
      </c>
      <c r="D93" s="40" t="e">
        <f t="shared" si="5"/>
        <v>#N/A</v>
      </c>
      <c r="J93">
        <v>10</v>
      </c>
      <c r="K93" t="s">
        <v>601</v>
      </c>
      <c r="L93" s="55" t="s">
        <v>26</v>
      </c>
    </row>
    <row r="94" spans="1:12" ht="12">
      <c r="A94" s="22">
        <v>2</v>
      </c>
      <c r="B94" s="22"/>
      <c r="C94" s="40" t="e">
        <f t="shared" si="4"/>
        <v>#N/A</v>
      </c>
      <c r="D94" s="40" t="e">
        <f t="shared" si="5"/>
        <v>#N/A</v>
      </c>
      <c r="J94">
        <v>11</v>
      </c>
      <c r="K94" t="s">
        <v>602</v>
      </c>
      <c r="L94" s="55" t="s">
        <v>72</v>
      </c>
    </row>
    <row r="95" spans="1:12" ht="12">
      <c r="A95" s="22">
        <v>3</v>
      </c>
      <c r="B95" s="22"/>
      <c r="C95" s="40" t="e">
        <f t="shared" si="4"/>
        <v>#N/A</v>
      </c>
      <c r="D95" s="40" t="e">
        <f t="shared" si="5"/>
        <v>#N/A</v>
      </c>
      <c r="J95">
        <v>12</v>
      </c>
      <c r="K95" t="s">
        <v>603</v>
      </c>
      <c r="L95" s="55" t="s">
        <v>27</v>
      </c>
    </row>
    <row r="96" spans="1:12" ht="12">
      <c r="A96" s="22">
        <v>4</v>
      </c>
      <c r="B96" s="22"/>
      <c r="C96" s="40" t="e">
        <f t="shared" si="4"/>
        <v>#N/A</v>
      </c>
      <c r="D96" s="40" t="e">
        <f t="shared" si="5"/>
        <v>#N/A</v>
      </c>
      <c r="J96">
        <v>13</v>
      </c>
      <c r="K96" t="s">
        <v>604</v>
      </c>
      <c r="L96" s="55" t="s">
        <v>73</v>
      </c>
    </row>
    <row r="97" spans="1:12" ht="12">
      <c r="A97" s="22">
        <v>5</v>
      </c>
      <c r="B97" s="22"/>
      <c r="C97" s="40" t="e">
        <f t="shared" si="4"/>
        <v>#N/A</v>
      </c>
      <c r="D97" s="40" t="e">
        <f t="shared" si="5"/>
        <v>#N/A</v>
      </c>
      <c r="J97">
        <v>14</v>
      </c>
      <c r="K97"/>
      <c r="L97" s="55" t="s">
        <v>29</v>
      </c>
    </row>
    <row r="98" spans="1:13" ht="12">
      <c r="A98" s="22">
        <v>6</v>
      </c>
      <c r="B98" s="22"/>
      <c r="C98" s="40" t="e">
        <f t="shared" si="4"/>
        <v>#N/A</v>
      </c>
      <c r="D98" s="40" t="e">
        <f t="shared" si="5"/>
        <v>#N/A</v>
      </c>
      <c r="J98">
        <v>15</v>
      </c>
      <c r="K98" t="s">
        <v>605</v>
      </c>
      <c r="L98" s="55" t="s">
        <v>30</v>
      </c>
      <c r="M98" s="21"/>
    </row>
    <row r="99" spans="1:13" ht="12">
      <c r="A99" s="22">
        <v>7</v>
      </c>
      <c r="B99" s="22"/>
      <c r="C99" s="40" t="e">
        <f t="shared" si="4"/>
        <v>#N/A</v>
      </c>
      <c r="D99" s="40" t="e">
        <f t="shared" si="5"/>
        <v>#N/A</v>
      </c>
      <c r="J99">
        <v>16</v>
      </c>
      <c r="K99" t="s">
        <v>606</v>
      </c>
      <c r="L99" s="55" t="s">
        <v>31</v>
      </c>
      <c r="M99" s="21"/>
    </row>
    <row r="100" spans="1:13" ht="12">
      <c r="A100" s="22">
        <v>8</v>
      </c>
      <c r="B100" s="22"/>
      <c r="C100" s="40" t="e">
        <f t="shared" si="4"/>
        <v>#N/A</v>
      </c>
      <c r="D100" s="40" t="e">
        <f t="shared" si="5"/>
        <v>#N/A</v>
      </c>
      <c r="J100" s="24"/>
      <c r="K100" s="21"/>
      <c r="L100" s="21"/>
      <c r="M100" s="21"/>
    </row>
    <row r="101" spans="1:12" ht="12">
      <c r="A101" s="57" t="s">
        <v>5</v>
      </c>
      <c r="B101" s="57"/>
      <c r="C101" s="40"/>
      <c r="D101" s="40"/>
      <c r="F101" s="27" t="s">
        <v>3</v>
      </c>
      <c r="K101" s="49"/>
      <c r="L101" s="51"/>
    </row>
    <row r="102" spans="1:12" ht="12">
      <c r="A102" s="22">
        <v>1</v>
      </c>
      <c r="B102" s="22"/>
      <c r="C102" s="40" t="e">
        <f t="shared" si="4"/>
        <v>#N/A</v>
      </c>
      <c r="D102" s="40" t="e">
        <f t="shared" si="5"/>
        <v>#N/A</v>
      </c>
      <c r="K102" s="51"/>
      <c r="L102" s="51"/>
    </row>
    <row r="103" spans="1:12" ht="12">
      <c r="A103" s="22">
        <v>2</v>
      </c>
      <c r="B103" s="22"/>
      <c r="C103" s="40" t="e">
        <f t="shared" si="4"/>
        <v>#N/A</v>
      </c>
      <c r="D103" s="40" t="e">
        <f t="shared" si="5"/>
        <v>#N/A</v>
      </c>
      <c r="K103" s="51"/>
      <c r="L103" s="51"/>
    </row>
    <row r="104" spans="1:11" ht="12">
      <c r="A104" s="22">
        <v>3</v>
      </c>
      <c r="B104" s="22"/>
      <c r="C104" s="40" t="e">
        <f t="shared" si="4"/>
        <v>#N/A</v>
      </c>
      <c r="D104" s="40" t="e">
        <f t="shared" si="5"/>
        <v>#N/A</v>
      </c>
      <c r="K104" s="52"/>
    </row>
    <row r="105" spans="1:4" ht="12">
      <c r="A105" s="22">
        <v>4</v>
      </c>
      <c r="B105" s="22"/>
      <c r="C105" s="40" t="e">
        <f t="shared" si="4"/>
        <v>#N/A</v>
      </c>
      <c r="D105" s="40" t="e">
        <f t="shared" si="5"/>
        <v>#N/A</v>
      </c>
    </row>
    <row r="106" spans="1:4" ht="12">
      <c r="A106" s="22">
        <v>5</v>
      </c>
      <c r="B106" s="22"/>
      <c r="C106" s="40" t="e">
        <f t="shared" si="4"/>
        <v>#N/A</v>
      </c>
      <c r="D106" s="40" t="e">
        <f t="shared" si="5"/>
        <v>#N/A</v>
      </c>
    </row>
    <row r="107" spans="1:4" ht="12">
      <c r="A107" s="22">
        <v>6</v>
      </c>
      <c r="B107" s="22"/>
      <c r="C107" s="40" t="e">
        <f t="shared" si="4"/>
        <v>#N/A</v>
      </c>
      <c r="D107" s="40" t="e">
        <f t="shared" si="5"/>
        <v>#N/A</v>
      </c>
    </row>
    <row r="108" spans="1:4" ht="12">
      <c r="A108" s="22">
        <v>7</v>
      </c>
      <c r="B108" s="22"/>
      <c r="C108" s="40" t="e">
        <f t="shared" si="4"/>
        <v>#N/A</v>
      </c>
      <c r="D108" s="40" t="e">
        <f t="shared" si="5"/>
        <v>#N/A</v>
      </c>
    </row>
    <row r="109" spans="1:4" ht="12">
      <c r="A109" s="22">
        <v>8</v>
      </c>
      <c r="B109" s="22"/>
      <c r="C109" s="40" t="e">
        <f t="shared" si="4"/>
        <v>#N/A</v>
      </c>
      <c r="D109" s="40" t="e">
        <f t="shared" si="5"/>
        <v>#N/A</v>
      </c>
    </row>
    <row r="110" spans="1:4" ht="12">
      <c r="A110" s="57" t="s">
        <v>6</v>
      </c>
      <c r="B110" s="57"/>
      <c r="C110" s="40"/>
      <c r="D110" s="40"/>
    </row>
    <row r="111" spans="1:4" ht="12">
      <c r="A111" s="22">
        <v>1</v>
      </c>
      <c r="B111" s="22"/>
      <c r="C111" s="40" t="e">
        <f>VLOOKUP($B111,$J$84:$L$102,2,FALSE)</f>
        <v>#N/A</v>
      </c>
      <c r="D111" s="40" t="e">
        <f t="shared" si="5"/>
        <v>#N/A</v>
      </c>
    </row>
    <row r="112" spans="1:4" ht="12">
      <c r="A112" s="22">
        <v>2</v>
      </c>
      <c r="B112" s="22"/>
      <c r="C112" s="40" t="e">
        <f t="shared" si="4"/>
        <v>#N/A</v>
      </c>
      <c r="D112" s="40" t="e">
        <f t="shared" si="5"/>
        <v>#N/A</v>
      </c>
    </row>
    <row r="113" spans="1:4" ht="12">
      <c r="A113" s="22">
        <v>3</v>
      </c>
      <c r="B113" s="22"/>
      <c r="C113" s="40" t="e">
        <f t="shared" si="4"/>
        <v>#N/A</v>
      </c>
      <c r="D113" s="40" t="e">
        <f t="shared" si="5"/>
        <v>#N/A</v>
      </c>
    </row>
    <row r="114" spans="1:4" ht="12">
      <c r="A114" s="22">
        <v>4</v>
      </c>
      <c r="B114" s="22"/>
      <c r="C114" s="40" t="e">
        <f t="shared" si="4"/>
        <v>#N/A</v>
      </c>
      <c r="D114" s="40" t="e">
        <f t="shared" si="5"/>
        <v>#N/A</v>
      </c>
    </row>
    <row r="115" spans="1:4" ht="12">
      <c r="A115" s="22">
        <v>5</v>
      </c>
      <c r="B115" s="22"/>
      <c r="C115" s="40" t="e">
        <f t="shared" si="4"/>
        <v>#N/A</v>
      </c>
      <c r="D115" s="40" t="e">
        <f t="shared" si="5"/>
        <v>#N/A</v>
      </c>
    </row>
    <row r="116" spans="1:4" ht="12">
      <c r="A116" s="22">
        <v>6</v>
      </c>
      <c r="B116" s="22"/>
      <c r="C116" s="40" t="e">
        <f t="shared" si="4"/>
        <v>#N/A</v>
      </c>
      <c r="D116" s="40" t="e">
        <f t="shared" si="5"/>
        <v>#N/A</v>
      </c>
    </row>
    <row r="117" spans="1:4" ht="12">
      <c r="A117" s="22">
        <v>7</v>
      </c>
      <c r="B117" s="22"/>
      <c r="C117" s="40" t="e">
        <f t="shared" si="4"/>
        <v>#N/A</v>
      </c>
      <c r="D117" s="40" t="e">
        <f t="shared" si="5"/>
        <v>#N/A</v>
      </c>
    </row>
    <row r="118" spans="1:6" ht="12">
      <c r="A118" s="58">
        <v>8</v>
      </c>
      <c r="B118" s="58"/>
      <c r="C118" s="40" t="e">
        <f t="shared" si="4"/>
        <v>#N/A</v>
      </c>
      <c r="D118" s="40" t="e">
        <f t="shared" si="5"/>
        <v>#N/A</v>
      </c>
      <c r="E118" s="15"/>
      <c r="F118" s="32"/>
    </row>
    <row r="119" spans="1:6" ht="12.75" thickBot="1">
      <c r="A119" s="59"/>
      <c r="B119" s="59"/>
      <c r="C119" s="30"/>
      <c r="D119" s="30"/>
      <c r="E119" s="16"/>
      <c r="F119" s="30"/>
    </row>
    <row r="121" spans="1:4" ht="12">
      <c r="A121" s="56" t="s">
        <v>8</v>
      </c>
      <c r="B121" s="56"/>
      <c r="D121" s="34" t="s">
        <v>84</v>
      </c>
    </row>
    <row r="122" spans="1:13" ht="12">
      <c r="A122" s="57" t="s">
        <v>1</v>
      </c>
      <c r="B122" s="57"/>
      <c r="C122" s="14"/>
      <c r="D122" s="14"/>
      <c r="F122" s="27" t="s">
        <v>3</v>
      </c>
      <c r="M122" s="26"/>
    </row>
    <row r="123" spans="1:12" ht="12">
      <c r="A123" s="22">
        <v>1</v>
      </c>
      <c r="B123" s="22"/>
      <c r="C123" s="40" t="e">
        <f>VLOOKUP($B123,$J$123:$L$141,2,FALSE)</f>
        <v>#N/A</v>
      </c>
      <c r="D123" s="40" t="e">
        <f>VLOOKUP($B123,$J$123:$L$141,3,FALSE)</f>
        <v>#N/A</v>
      </c>
      <c r="J123">
        <v>1</v>
      </c>
      <c r="L123" s="55" t="s">
        <v>17</v>
      </c>
    </row>
    <row r="124" spans="1:12" ht="12">
      <c r="A124" s="22">
        <v>2</v>
      </c>
      <c r="B124" s="22"/>
      <c r="C124" s="40" t="e">
        <f aca="true" t="shared" si="6" ref="C124:C152">VLOOKUP($B124,$J$123:$L$141,2,FALSE)</f>
        <v>#N/A</v>
      </c>
      <c r="D124" s="40" t="e">
        <f aca="true" t="shared" si="7" ref="D124:D152">VLOOKUP($B124,$J$123:$L$141,3,FALSE)</f>
        <v>#N/A</v>
      </c>
      <c r="J124">
        <v>2</v>
      </c>
      <c r="K124" t="s">
        <v>607</v>
      </c>
      <c r="L124" s="55" t="s">
        <v>18</v>
      </c>
    </row>
    <row r="125" spans="1:12" ht="12">
      <c r="A125" s="22">
        <v>3</v>
      </c>
      <c r="B125" s="22"/>
      <c r="C125" s="40" t="e">
        <f t="shared" si="6"/>
        <v>#N/A</v>
      </c>
      <c r="D125" s="40" t="e">
        <f t="shared" si="7"/>
        <v>#N/A</v>
      </c>
      <c r="J125">
        <v>3</v>
      </c>
      <c r="K125" t="s">
        <v>608</v>
      </c>
      <c r="L125" s="55" t="s">
        <v>19</v>
      </c>
    </row>
    <row r="126" spans="1:12" ht="12">
      <c r="A126" s="22">
        <v>4</v>
      </c>
      <c r="B126" s="22"/>
      <c r="C126" s="40" t="e">
        <f t="shared" si="6"/>
        <v>#N/A</v>
      </c>
      <c r="D126" s="40" t="e">
        <f t="shared" si="7"/>
        <v>#N/A</v>
      </c>
      <c r="J126">
        <v>4</v>
      </c>
      <c r="K126" t="s">
        <v>609</v>
      </c>
      <c r="L126" s="55" t="s">
        <v>20</v>
      </c>
    </row>
    <row r="127" spans="1:12" ht="12">
      <c r="A127" s="22">
        <v>5</v>
      </c>
      <c r="B127" s="22"/>
      <c r="C127" s="40" t="e">
        <f t="shared" si="6"/>
        <v>#N/A</v>
      </c>
      <c r="D127" s="40" t="e">
        <f t="shared" si="7"/>
        <v>#N/A</v>
      </c>
      <c r="J127">
        <v>5</v>
      </c>
      <c r="K127" t="s">
        <v>610</v>
      </c>
      <c r="L127" s="55" t="s">
        <v>21</v>
      </c>
    </row>
    <row r="128" spans="1:12" ht="12">
      <c r="A128" s="22">
        <v>6</v>
      </c>
      <c r="B128" s="22"/>
      <c r="C128" s="40" t="e">
        <f t="shared" si="6"/>
        <v>#N/A</v>
      </c>
      <c r="D128" s="40" t="e">
        <f t="shared" si="7"/>
        <v>#N/A</v>
      </c>
      <c r="J128">
        <v>6</v>
      </c>
      <c r="K128" t="s">
        <v>611</v>
      </c>
      <c r="L128" s="55" t="s">
        <v>23</v>
      </c>
    </row>
    <row r="129" spans="1:12" ht="12">
      <c r="A129" s="22">
        <v>7</v>
      </c>
      <c r="B129" s="22"/>
      <c r="C129" s="40" t="e">
        <f t="shared" si="6"/>
        <v>#N/A</v>
      </c>
      <c r="D129" s="40" t="e">
        <f t="shared" si="7"/>
        <v>#N/A</v>
      </c>
      <c r="J129">
        <v>7</v>
      </c>
      <c r="K129" t="s">
        <v>612</v>
      </c>
      <c r="L129" s="55" t="s">
        <v>24</v>
      </c>
    </row>
    <row r="130" spans="1:12" ht="12">
      <c r="A130" s="22">
        <v>8</v>
      </c>
      <c r="B130" s="22"/>
      <c r="C130" s="40" t="e">
        <f t="shared" si="6"/>
        <v>#N/A</v>
      </c>
      <c r="D130" s="40" t="e">
        <f t="shared" si="7"/>
        <v>#N/A</v>
      </c>
      <c r="J130">
        <v>8</v>
      </c>
      <c r="K130" t="s">
        <v>613</v>
      </c>
      <c r="L130" s="55" t="s">
        <v>71</v>
      </c>
    </row>
    <row r="131" spans="1:12" ht="12">
      <c r="A131" s="22">
        <v>9</v>
      </c>
      <c r="B131" s="22"/>
      <c r="C131" s="40" t="e">
        <f t="shared" si="6"/>
        <v>#N/A</v>
      </c>
      <c r="D131" s="40" t="e">
        <f t="shared" si="7"/>
        <v>#N/A</v>
      </c>
      <c r="J131">
        <v>9</v>
      </c>
      <c r="K131" t="s">
        <v>614</v>
      </c>
      <c r="L131" s="55" t="s">
        <v>25</v>
      </c>
    </row>
    <row r="132" spans="1:12" ht="12">
      <c r="A132" s="22">
        <v>10</v>
      </c>
      <c r="B132" s="22"/>
      <c r="C132" s="40" t="e">
        <f t="shared" si="6"/>
        <v>#N/A</v>
      </c>
      <c r="D132" s="40" t="e">
        <f t="shared" si="7"/>
        <v>#N/A</v>
      </c>
      <c r="J132">
        <v>10</v>
      </c>
      <c r="K132" t="s">
        <v>615</v>
      </c>
      <c r="L132" s="55" t="s">
        <v>26</v>
      </c>
    </row>
    <row r="133" spans="1:12" ht="12">
      <c r="A133" s="57" t="s">
        <v>4</v>
      </c>
      <c r="B133" s="57"/>
      <c r="C133" s="40"/>
      <c r="D133" s="40"/>
      <c r="F133" s="27" t="s">
        <v>3</v>
      </c>
      <c r="J133">
        <v>11</v>
      </c>
      <c r="K133" t="s">
        <v>616</v>
      </c>
      <c r="L133" s="55" t="s">
        <v>72</v>
      </c>
    </row>
    <row r="134" spans="1:12" ht="12">
      <c r="A134" s="22">
        <v>1</v>
      </c>
      <c r="B134" s="22"/>
      <c r="C134" s="40" t="e">
        <f t="shared" si="6"/>
        <v>#N/A</v>
      </c>
      <c r="D134" s="40" t="e">
        <f t="shared" si="7"/>
        <v>#N/A</v>
      </c>
      <c r="J134">
        <v>12</v>
      </c>
      <c r="K134" t="s">
        <v>617</v>
      </c>
      <c r="L134" s="55" t="s">
        <v>151</v>
      </c>
    </row>
    <row r="135" spans="1:12" ht="12">
      <c r="A135" s="22">
        <v>2</v>
      </c>
      <c r="B135" s="22"/>
      <c r="C135" s="40" t="e">
        <f t="shared" si="6"/>
        <v>#N/A</v>
      </c>
      <c r="D135" s="40" t="e">
        <f t="shared" si="7"/>
        <v>#N/A</v>
      </c>
      <c r="J135">
        <v>13</v>
      </c>
      <c r="K135"/>
      <c r="L135" s="55" t="s">
        <v>73</v>
      </c>
    </row>
    <row r="136" spans="1:12" ht="12">
      <c r="A136" s="22">
        <v>3</v>
      </c>
      <c r="B136" s="22"/>
      <c r="C136" s="40" t="e">
        <f t="shared" si="6"/>
        <v>#N/A</v>
      </c>
      <c r="D136" s="40" t="e">
        <f t="shared" si="7"/>
        <v>#N/A</v>
      </c>
      <c r="J136">
        <v>14</v>
      </c>
      <c r="K136" t="s">
        <v>618</v>
      </c>
      <c r="L136" s="55" t="s">
        <v>29</v>
      </c>
    </row>
    <row r="137" spans="1:13" ht="12">
      <c r="A137" s="22">
        <v>4</v>
      </c>
      <c r="B137" s="22"/>
      <c r="C137" s="40" t="e">
        <f t="shared" si="6"/>
        <v>#N/A</v>
      </c>
      <c r="D137" s="40" t="e">
        <f t="shared" si="7"/>
        <v>#N/A</v>
      </c>
      <c r="J137">
        <v>15</v>
      </c>
      <c r="K137" t="s">
        <v>619</v>
      </c>
      <c r="L137" s="55" t="s">
        <v>30</v>
      </c>
      <c r="M137" s="21"/>
    </row>
    <row r="138" spans="1:13" ht="12">
      <c r="A138" s="22">
        <v>5</v>
      </c>
      <c r="B138" s="22"/>
      <c r="C138" s="40" t="e">
        <f t="shared" si="6"/>
        <v>#N/A</v>
      </c>
      <c r="D138" s="40" t="e">
        <f t="shared" si="7"/>
        <v>#N/A</v>
      </c>
      <c r="J138">
        <v>16</v>
      </c>
      <c r="K138" t="s">
        <v>620</v>
      </c>
      <c r="L138" s="55" t="s">
        <v>31</v>
      </c>
      <c r="M138" s="21"/>
    </row>
    <row r="139" spans="1:13" ht="12">
      <c r="A139" s="22">
        <v>6</v>
      </c>
      <c r="B139" s="22"/>
      <c r="C139" s="40" t="e">
        <f t="shared" si="6"/>
        <v>#N/A</v>
      </c>
      <c r="D139" s="40" t="e">
        <f t="shared" si="7"/>
        <v>#N/A</v>
      </c>
      <c r="J139" s="24"/>
      <c r="K139" s="21"/>
      <c r="L139" s="21"/>
      <c r="M139" s="21"/>
    </row>
    <row r="140" spans="1:12" ht="12">
      <c r="A140" s="22">
        <v>7</v>
      </c>
      <c r="B140" s="22"/>
      <c r="C140" s="40" t="e">
        <f t="shared" si="6"/>
        <v>#N/A</v>
      </c>
      <c r="D140" s="40" t="e">
        <f t="shared" si="7"/>
        <v>#N/A</v>
      </c>
      <c r="K140" s="49"/>
      <c r="L140" s="51"/>
    </row>
    <row r="141" spans="1:12" ht="12">
      <c r="A141" s="22">
        <v>8</v>
      </c>
      <c r="B141" s="22"/>
      <c r="C141" s="40" t="e">
        <f t="shared" si="6"/>
        <v>#N/A</v>
      </c>
      <c r="D141" s="40" t="e">
        <f t="shared" si="7"/>
        <v>#N/A</v>
      </c>
      <c r="K141" s="51"/>
      <c r="L141" s="51"/>
    </row>
    <row r="142" spans="1:12" ht="12">
      <c r="A142" s="22">
        <v>9</v>
      </c>
      <c r="B142" s="22"/>
      <c r="C142" s="40" t="e">
        <f t="shared" si="6"/>
        <v>#N/A</v>
      </c>
      <c r="D142" s="40" t="e">
        <f t="shared" si="7"/>
        <v>#N/A</v>
      </c>
      <c r="K142" s="53"/>
      <c r="L142" s="51"/>
    </row>
    <row r="143" spans="1:12" ht="12">
      <c r="A143" s="22">
        <v>10</v>
      </c>
      <c r="B143" s="22"/>
      <c r="C143" s="40" t="e">
        <f t="shared" si="6"/>
        <v>#N/A</v>
      </c>
      <c r="D143" s="40" t="e">
        <f t="shared" si="7"/>
        <v>#N/A</v>
      </c>
      <c r="K143" s="53"/>
      <c r="L143" s="51"/>
    </row>
    <row r="144" spans="1:11" ht="12">
      <c r="A144" s="57" t="s">
        <v>6</v>
      </c>
      <c r="B144" s="57"/>
      <c r="C144" s="40"/>
      <c r="D144" s="40"/>
      <c r="K144" s="52"/>
    </row>
    <row r="145" spans="1:4" ht="12">
      <c r="A145" s="22">
        <v>1</v>
      </c>
      <c r="B145" s="22"/>
      <c r="C145" s="40" t="e">
        <f t="shared" si="6"/>
        <v>#N/A</v>
      </c>
      <c r="D145" s="40" t="e">
        <f>VLOOKUP($B145,$J$123:$L$141,3,FALSE)</f>
        <v>#N/A</v>
      </c>
    </row>
    <row r="146" spans="1:4" ht="12">
      <c r="A146" s="22">
        <v>2</v>
      </c>
      <c r="B146" s="22"/>
      <c r="C146" s="40" t="e">
        <f t="shared" si="6"/>
        <v>#N/A</v>
      </c>
      <c r="D146" s="40" t="e">
        <f t="shared" si="7"/>
        <v>#N/A</v>
      </c>
    </row>
    <row r="147" spans="1:4" ht="12">
      <c r="A147" s="22">
        <v>3</v>
      </c>
      <c r="B147" s="22"/>
      <c r="C147" s="40" t="e">
        <f t="shared" si="6"/>
        <v>#N/A</v>
      </c>
      <c r="D147" s="40" t="e">
        <f t="shared" si="7"/>
        <v>#N/A</v>
      </c>
    </row>
    <row r="148" spans="1:4" ht="12">
      <c r="A148" s="22">
        <v>4</v>
      </c>
      <c r="B148" s="22"/>
      <c r="C148" s="40" t="e">
        <f t="shared" si="6"/>
        <v>#N/A</v>
      </c>
      <c r="D148" s="40" t="e">
        <f t="shared" si="7"/>
        <v>#N/A</v>
      </c>
    </row>
    <row r="149" spans="1:4" ht="12">
      <c r="A149" s="22">
        <v>5</v>
      </c>
      <c r="B149" s="22"/>
      <c r="C149" s="40" t="e">
        <f t="shared" si="6"/>
        <v>#N/A</v>
      </c>
      <c r="D149" s="40" t="e">
        <f t="shared" si="7"/>
        <v>#N/A</v>
      </c>
    </row>
    <row r="150" spans="1:4" ht="12">
      <c r="A150" s="22">
        <v>6</v>
      </c>
      <c r="B150" s="22"/>
      <c r="C150" s="40" t="e">
        <f t="shared" si="6"/>
        <v>#N/A</v>
      </c>
      <c r="D150" s="40" t="e">
        <f t="shared" si="7"/>
        <v>#N/A</v>
      </c>
    </row>
    <row r="151" spans="1:4" ht="12">
      <c r="A151" s="22">
        <v>7</v>
      </c>
      <c r="B151" s="22"/>
      <c r="C151" s="40" t="e">
        <f t="shared" si="6"/>
        <v>#N/A</v>
      </c>
      <c r="D151" s="40" t="e">
        <f t="shared" si="7"/>
        <v>#N/A</v>
      </c>
    </row>
    <row r="152" spans="1:6" ht="12">
      <c r="A152" s="58">
        <v>8</v>
      </c>
      <c r="B152" s="58"/>
      <c r="C152" s="40" t="e">
        <f t="shared" si="6"/>
        <v>#N/A</v>
      </c>
      <c r="D152" s="40" t="e">
        <f t="shared" si="7"/>
        <v>#N/A</v>
      </c>
      <c r="E152" s="15"/>
      <c r="F152" s="32"/>
    </row>
    <row r="153" spans="1:6" ht="12.75" thickBot="1">
      <c r="A153" s="59"/>
      <c r="B153" s="59"/>
      <c r="C153" s="30"/>
      <c r="D153" s="30"/>
      <c r="E153" s="16"/>
      <c r="F153" s="30"/>
    </row>
    <row r="155" spans="1:4" ht="12">
      <c r="A155" s="56" t="s">
        <v>9</v>
      </c>
      <c r="B155" s="56"/>
      <c r="D155" s="35" t="s">
        <v>186</v>
      </c>
    </row>
    <row r="156" spans="1:12" ht="12">
      <c r="A156" s="22">
        <v>1</v>
      </c>
      <c r="B156" s="22"/>
      <c r="C156" s="40" t="e">
        <f aca="true" t="shared" si="8" ref="C156:C172">VLOOKUP($B156,$J$156:$L$169,2,FALSE)</f>
        <v>#N/A</v>
      </c>
      <c r="D156" s="40" t="e">
        <f aca="true" t="shared" si="9" ref="D156:D172">VLOOKUP($B156,$J$156:$L$169,3,FALSE)</f>
        <v>#N/A</v>
      </c>
      <c r="J156">
        <v>1</v>
      </c>
      <c r="L156" s="55" t="s">
        <v>17</v>
      </c>
    </row>
    <row r="157" spans="1:12" ht="12">
      <c r="A157" s="22">
        <v>2</v>
      </c>
      <c r="B157" s="22"/>
      <c r="C157" s="40" t="e">
        <f t="shared" si="8"/>
        <v>#N/A</v>
      </c>
      <c r="D157" s="40" t="e">
        <f t="shared" si="9"/>
        <v>#N/A</v>
      </c>
      <c r="J157">
        <v>2</v>
      </c>
      <c r="K157" t="s">
        <v>621</v>
      </c>
      <c r="L157" s="55" t="s">
        <v>18</v>
      </c>
    </row>
    <row r="158" spans="1:12" ht="12">
      <c r="A158" s="22">
        <v>3</v>
      </c>
      <c r="B158" s="22"/>
      <c r="C158" s="40" t="e">
        <f t="shared" si="8"/>
        <v>#N/A</v>
      </c>
      <c r="D158" s="40" t="e">
        <f t="shared" si="9"/>
        <v>#N/A</v>
      </c>
      <c r="J158">
        <v>3</v>
      </c>
      <c r="K158" t="s">
        <v>622</v>
      </c>
      <c r="L158" s="55" t="s">
        <v>19</v>
      </c>
    </row>
    <row r="159" spans="1:12" ht="12">
      <c r="A159" s="22">
        <v>4</v>
      </c>
      <c r="B159" s="22"/>
      <c r="C159" s="40" t="e">
        <f t="shared" si="8"/>
        <v>#N/A</v>
      </c>
      <c r="D159" s="40" t="e">
        <f t="shared" si="9"/>
        <v>#N/A</v>
      </c>
      <c r="J159">
        <v>4</v>
      </c>
      <c r="K159" t="s">
        <v>623</v>
      </c>
      <c r="L159" s="55" t="s">
        <v>20</v>
      </c>
    </row>
    <row r="160" spans="1:12" ht="12">
      <c r="A160" s="22">
        <v>5</v>
      </c>
      <c r="B160" s="22"/>
      <c r="C160" s="40" t="e">
        <f t="shared" si="8"/>
        <v>#N/A</v>
      </c>
      <c r="D160" s="40" t="e">
        <f t="shared" si="9"/>
        <v>#N/A</v>
      </c>
      <c r="J160">
        <v>5</v>
      </c>
      <c r="K160" t="s">
        <v>624</v>
      </c>
      <c r="L160" s="55" t="s">
        <v>21</v>
      </c>
    </row>
    <row r="161" spans="1:12" ht="12">
      <c r="A161" s="22">
        <v>6</v>
      </c>
      <c r="B161" s="22"/>
      <c r="C161" s="40" t="e">
        <f t="shared" si="8"/>
        <v>#N/A</v>
      </c>
      <c r="D161" s="40" t="e">
        <f t="shared" si="9"/>
        <v>#N/A</v>
      </c>
      <c r="J161">
        <v>6</v>
      </c>
      <c r="K161" t="s">
        <v>625</v>
      </c>
      <c r="L161" s="55" t="s">
        <v>23</v>
      </c>
    </row>
    <row r="162" spans="1:12" ht="12">
      <c r="A162" s="22">
        <v>7</v>
      </c>
      <c r="B162" s="22"/>
      <c r="C162" s="40" t="e">
        <f t="shared" si="8"/>
        <v>#N/A</v>
      </c>
      <c r="D162" s="40" t="e">
        <f t="shared" si="9"/>
        <v>#N/A</v>
      </c>
      <c r="J162">
        <v>7</v>
      </c>
      <c r="K162" t="s">
        <v>626</v>
      </c>
      <c r="L162" s="55" t="s">
        <v>24</v>
      </c>
    </row>
    <row r="163" spans="1:12" ht="12">
      <c r="A163" s="22">
        <v>8</v>
      </c>
      <c r="B163" s="22"/>
      <c r="C163" s="40" t="e">
        <f t="shared" si="8"/>
        <v>#N/A</v>
      </c>
      <c r="D163" s="40" t="e">
        <f t="shared" si="9"/>
        <v>#N/A</v>
      </c>
      <c r="J163">
        <v>8</v>
      </c>
      <c r="K163" t="s">
        <v>627</v>
      </c>
      <c r="L163" s="55" t="s">
        <v>71</v>
      </c>
    </row>
    <row r="164" spans="1:12" ht="12">
      <c r="A164" s="22">
        <v>9</v>
      </c>
      <c r="B164" s="22"/>
      <c r="C164" s="40" t="e">
        <f t="shared" si="8"/>
        <v>#N/A</v>
      </c>
      <c r="D164" s="40" t="e">
        <f t="shared" si="9"/>
        <v>#N/A</v>
      </c>
      <c r="J164">
        <v>9</v>
      </c>
      <c r="K164" t="s">
        <v>628</v>
      </c>
      <c r="L164" s="55" t="s">
        <v>25</v>
      </c>
    </row>
    <row r="165" spans="1:12" ht="12">
      <c r="A165" s="22">
        <v>10</v>
      </c>
      <c r="B165" s="22"/>
      <c r="C165" s="40" t="e">
        <f t="shared" si="8"/>
        <v>#N/A</v>
      </c>
      <c r="D165" s="40" t="e">
        <f t="shared" si="9"/>
        <v>#N/A</v>
      </c>
      <c r="J165">
        <v>10</v>
      </c>
      <c r="K165" t="s">
        <v>629</v>
      </c>
      <c r="L165" s="55" t="s">
        <v>26</v>
      </c>
    </row>
    <row r="166" spans="1:12" ht="12">
      <c r="A166" s="22">
        <v>11</v>
      </c>
      <c r="B166" s="22"/>
      <c r="C166" s="40" t="e">
        <f t="shared" si="8"/>
        <v>#N/A</v>
      </c>
      <c r="D166" s="40" t="e">
        <f t="shared" si="9"/>
        <v>#N/A</v>
      </c>
      <c r="J166">
        <v>11</v>
      </c>
      <c r="K166" t="s">
        <v>630</v>
      </c>
      <c r="L166" s="55" t="s">
        <v>72</v>
      </c>
    </row>
    <row r="167" spans="1:12" ht="12">
      <c r="A167" s="22">
        <v>12</v>
      </c>
      <c r="B167" s="22"/>
      <c r="C167" s="40" t="e">
        <f t="shared" si="8"/>
        <v>#N/A</v>
      </c>
      <c r="D167" s="40" t="e">
        <f t="shared" si="9"/>
        <v>#N/A</v>
      </c>
      <c r="J167">
        <v>12</v>
      </c>
      <c r="K167" t="s">
        <v>631</v>
      </c>
      <c r="L167" s="55" t="s">
        <v>27</v>
      </c>
    </row>
    <row r="168" spans="1:12" ht="12">
      <c r="A168" s="22">
        <v>13</v>
      </c>
      <c r="B168" s="22"/>
      <c r="C168" s="40" t="e">
        <f t="shared" si="8"/>
        <v>#N/A</v>
      </c>
      <c r="D168" s="40" t="e">
        <f t="shared" si="9"/>
        <v>#N/A</v>
      </c>
      <c r="J168">
        <v>13</v>
      </c>
      <c r="K168" t="s">
        <v>632</v>
      </c>
      <c r="L168" s="55" t="s">
        <v>73</v>
      </c>
    </row>
    <row r="169" spans="1:12" ht="12">
      <c r="A169" s="22">
        <v>14</v>
      </c>
      <c r="B169" s="22"/>
      <c r="C169" s="40" t="e">
        <f t="shared" si="8"/>
        <v>#N/A</v>
      </c>
      <c r="D169" s="40" t="e">
        <f t="shared" si="9"/>
        <v>#N/A</v>
      </c>
      <c r="J169">
        <v>14</v>
      </c>
      <c r="K169" t="s">
        <v>633</v>
      </c>
      <c r="L169" s="55" t="s">
        <v>29</v>
      </c>
    </row>
    <row r="170" spans="1:13" ht="12">
      <c r="A170" s="22">
        <v>15</v>
      </c>
      <c r="B170" s="22"/>
      <c r="C170" s="40" t="e">
        <f t="shared" si="8"/>
        <v>#N/A</v>
      </c>
      <c r="D170" s="40" t="e">
        <f t="shared" si="9"/>
        <v>#N/A</v>
      </c>
      <c r="J170">
        <v>15</v>
      </c>
      <c r="K170" t="s">
        <v>634</v>
      </c>
      <c r="L170" s="55" t="s">
        <v>30</v>
      </c>
      <c r="M170" s="21"/>
    </row>
    <row r="171" spans="1:13" ht="12">
      <c r="A171" s="22">
        <v>16</v>
      </c>
      <c r="B171" s="22"/>
      <c r="C171" s="40" t="e">
        <f t="shared" si="8"/>
        <v>#N/A</v>
      </c>
      <c r="D171" s="40" t="e">
        <f t="shared" si="9"/>
        <v>#N/A</v>
      </c>
      <c r="J171">
        <v>16</v>
      </c>
      <c r="K171" t="s">
        <v>620</v>
      </c>
      <c r="L171" s="55" t="s">
        <v>31</v>
      </c>
      <c r="M171" s="21"/>
    </row>
    <row r="172" spans="1:13" ht="12">
      <c r="A172" s="24">
        <v>17</v>
      </c>
      <c r="B172" s="22"/>
      <c r="C172" s="40" t="e">
        <f t="shared" si="8"/>
        <v>#N/A</v>
      </c>
      <c r="D172" s="40" t="e">
        <f t="shared" si="9"/>
        <v>#N/A</v>
      </c>
      <c r="J172" s="24"/>
      <c r="K172" s="21"/>
      <c r="L172" s="21"/>
      <c r="M172" s="21"/>
    </row>
    <row r="173" spans="1:6" ht="12.75" thickBot="1">
      <c r="A173" s="59"/>
      <c r="B173" s="59"/>
      <c r="C173" s="30"/>
      <c r="D173" s="30"/>
      <c r="E173" s="16"/>
      <c r="F173" s="30"/>
    </row>
    <row r="175" spans="1:4" ht="12">
      <c r="A175" s="56" t="s">
        <v>59</v>
      </c>
      <c r="B175" s="56"/>
      <c r="D175" s="34" t="s">
        <v>138</v>
      </c>
    </row>
    <row r="176" spans="1:13" ht="12">
      <c r="A176" s="57" t="s">
        <v>1</v>
      </c>
      <c r="B176" s="57"/>
      <c r="C176" s="14" t="s">
        <v>2</v>
      </c>
      <c r="D176" s="14"/>
      <c r="F176" s="27" t="s">
        <v>3</v>
      </c>
      <c r="M176" s="26"/>
    </row>
    <row r="177" spans="1:12" ht="12">
      <c r="A177" s="22">
        <v>1</v>
      </c>
      <c r="B177" s="22"/>
      <c r="C177" s="40" t="e">
        <f>VLOOKUP($B177,$J$177:$L$195,2,FALSE)</f>
        <v>#N/A</v>
      </c>
      <c r="D177" s="40" t="e">
        <f>VLOOKUP($B177,$J$177:$L$195,3,FALSE)</f>
        <v>#N/A</v>
      </c>
      <c r="J177">
        <v>1</v>
      </c>
      <c r="L177" s="55" t="s">
        <v>17</v>
      </c>
    </row>
    <row r="178" spans="1:12" ht="12">
      <c r="A178" s="22">
        <v>2</v>
      </c>
      <c r="B178" s="22"/>
      <c r="C178" s="40" t="e">
        <f aca="true" t="shared" si="10" ref="C178:C210">VLOOKUP($B178,$J$177:$L$195,2,FALSE)</f>
        <v>#N/A</v>
      </c>
      <c r="D178" s="40" t="e">
        <f aca="true" t="shared" si="11" ref="D178:D211">VLOOKUP($B178,$J$177:$L$195,3,FALSE)</f>
        <v>#N/A</v>
      </c>
      <c r="J178">
        <v>2</v>
      </c>
      <c r="K178" t="s">
        <v>635</v>
      </c>
      <c r="L178" s="55" t="s">
        <v>18</v>
      </c>
    </row>
    <row r="179" spans="1:12" ht="12">
      <c r="A179" s="22">
        <v>3</v>
      </c>
      <c r="B179" s="22"/>
      <c r="C179" s="40" t="e">
        <f t="shared" si="10"/>
        <v>#N/A</v>
      </c>
      <c r="D179" s="40" t="e">
        <f t="shared" si="11"/>
        <v>#N/A</v>
      </c>
      <c r="J179">
        <v>3</v>
      </c>
      <c r="K179" t="s">
        <v>636</v>
      </c>
      <c r="L179" s="55" t="s">
        <v>19</v>
      </c>
    </row>
    <row r="180" spans="1:12" ht="12">
      <c r="A180" s="22">
        <v>4</v>
      </c>
      <c r="B180" s="22"/>
      <c r="C180" s="40" t="e">
        <f t="shared" si="10"/>
        <v>#N/A</v>
      </c>
      <c r="D180" s="40" t="e">
        <f t="shared" si="11"/>
        <v>#N/A</v>
      </c>
      <c r="J180">
        <v>4</v>
      </c>
      <c r="K180" t="s">
        <v>637</v>
      </c>
      <c r="L180" s="55" t="s">
        <v>20</v>
      </c>
    </row>
    <row r="181" spans="1:12" ht="12">
      <c r="A181" s="22">
        <v>5</v>
      </c>
      <c r="B181" s="22"/>
      <c r="C181" s="40" t="e">
        <f t="shared" si="10"/>
        <v>#N/A</v>
      </c>
      <c r="D181" s="40" t="e">
        <f t="shared" si="11"/>
        <v>#N/A</v>
      </c>
      <c r="J181">
        <v>5</v>
      </c>
      <c r="K181" t="s">
        <v>638</v>
      </c>
      <c r="L181" s="55" t="s">
        <v>21</v>
      </c>
    </row>
    <row r="182" spans="1:12" ht="12">
      <c r="A182" s="22">
        <v>6</v>
      </c>
      <c r="B182" s="22"/>
      <c r="C182" s="40" t="e">
        <f t="shared" si="10"/>
        <v>#N/A</v>
      </c>
      <c r="D182" s="40" t="e">
        <f t="shared" si="11"/>
        <v>#N/A</v>
      </c>
      <c r="J182">
        <v>6</v>
      </c>
      <c r="K182" t="s">
        <v>639</v>
      </c>
      <c r="L182" s="55" t="s">
        <v>23</v>
      </c>
    </row>
    <row r="183" spans="1:12" ht="12">
      <c r="A183" s="22">
        <v>7</v>
      </c>
      <c r="B183" s="22"/>
      <c r="C183" s="40" t="e">
        <f t="shared" si="10"/>
        <v>#N/A</v>
      </c>
      <c r="D183" s="40" t="e">
        <f t="shared" si="11"/>
        <v>#N/A</v>
      </c>
      <c r="J183">
        <v>7</v>
      </c>
      <c r="K183" t="s">
        <v>640</v>
      </c>
      <c r="L183" s="55" t="s">
        <v>24</v>
      </c>
    </row>
    <row r="184" spans="1:12" ht="12">
      <c r="A184" s="22">
        <v>8</v>
      </c>
      <c r="B184" s="22"/>
      <c r="C184" s="40" t="e">
        <f t="shared" si="10"/>
        <v>#N/A</v>
      </c>
      <c r="D184" s="40" t="e">
        <f t="shared" si="11"/>
        <v>#N/A</v>
      </c>
      <c r="J184">
        <v>8</v>
      </c>
      <c r="K184" t="s">
        <v>641</v>
      </c>
      <c r="L184" s="55" t="s">
        <v>71</v>
      </c>
    </row>
    <row r="185" spans="1:12" ht="12">
      <c r="A185" s="57" t="s">
        <v>4</v>
      </c>
      <c r="B185" s="57"/>
      <c r="C185" s="41" t="s">
        <v>2</v>
      </c>
      <c r="D185" s="40"/>
      <c r="F185" s="27" t="s">
        <v>3</v>
      </c>
      <c r="J185">
        <v>9</v>
      </c>
      <c r="K185" t="s">
        <v>642</v>
      </c>
      <c r="L185" s="55" t="s">
        <v>25</v>
      </c>
    </row>
    <row r="186" spans="1:12" ht="12">
      <c r="A186" s="22">
        <v>1</v>
      </c>
      <c r="B186" s="22"/>
      <c r="C186" s="40" t="e">
        <f t="shared" si="10"/>
        <v>#N/A</v>
      </c>
      <c r="D186" s="40" t="e">
        <f t="shared" si="11"/>
        <v>#N/A</v>
      </c>
      <c r="J186">
        <v>10</v>
      </c>
      <c r="K186" t="s">
        <v>643</v>
      </c>
      <c r="L186" s="55" t="s">
        <v>26</v>
      </c>
    </row>
    <row r="187" spans="1:12" ht="12">
      <c r="A187" s="22">
        <v>2</v>
      </c>
      <c r="B187" s="22"/>
      <c r="C187" s="40" t="e">
        <f t="shared" si="10"/>
        <v>#N/A</v>
      </c>
      <c r="D187" s="40" t="e">
        <f t="shared" si="11"/>
        <v>#N/A</v>
      </c>
      <c r="J187">
        <v>11</v>
      </c>
      <c r="K187" t="s">
        <v>644</v>
      </c>
      <c r="L187" s="55" t="s">
        <v>72</v>
      </c>
    </row>
    <row r="188" spans="1:12" ht="12">
      <c r="A188" s="22">
        <v>3</v>
      </c>
      <c r="B188" s="22"/>
      <c r="C188" s="40" t="e">
        <f t="shared" si="10"/>
        <v>#N/A</v>
      </c>
      <c r="D188" s="40" t="e">
        <f t="shared" si="11"/>
        <v>#N/A</v>
      </c>
      <c r="J188">
        <v>12</v>
      </c>
      <c r="K188" t="s">
        <v>645</v>
      </c>
      <c r="L188" s="55" t="s">
        <v>27</v>
      </c>
    </row>
    <row r="189" spans="1:12" ht="12">
      <c r="A189" s="22">
        <v>4</v>
      </c>
      <c r="B189" s="22"/>
      <c r="C189" s="40" t="e">
        <f t="shared" si="10"/>
        <v>#N/A</v>
      </c>
      <c r="D189" s="40" t="e">
        <f t="shared" si="11"/>
        <v>#N/A</v>
      </c>
      <c r="J189">
        <v>13</v>
      </c>
      <c r="K189" t="s">
        <v>646</v>
      </c>
      <c r="L189" s="55" t="s">
        <v>73</v>
      </c>
    </row>
    <row r="190" spans="1:12" ht="12">
      <c r="A190" s="22">
        <v>5</v>
      </c>
      <c r="B190" s="22"/>
      <c r="C190" s="40" t="e">
        <f t="shared" si="10"/>
        <v>#N/A</v>
      </c>
      <c r="D190" s="40" t="e">
        <f t="shared" si="11"/>
        <v>#N/A</v>
      </c>
      <c r="J190">
        <v>14</v>
      </c>
      <c r="K190"/>
      <c r="L190" s="55" t="s">
        <v>29</v>
      </c>
    </row>
    <row r="191" spans="1:13" ht="12">
      <c r="A191" s="22">
        <v>6</v>
      </c>
      <c r="B191" s="22"/>
      <c r="C191" s="40" t="e">
        <f t="shared" si="10"/>
        <v>#N/A</v>
      </c>
      <c r="D191" s="40" t="e">
        <f t="shared" si="11"/>
        <v>#N/A</v>
      </c>
      <c r="J191">
        <v>15</v>
      </c>
      <c r="K191" t="s">
        <v>647</v>
      </c>
      <c r="L191" s="55" t="s">
        <v>30</v>
      </c>
      <c r="M191" s="21"/>
    </row>
    <row r="192" spans="1:13" ht="12">
      <c r="A192" s="22">
        <v>7</v>
      </c>
      <c r="B192" s="22"/>
      <c r="C192" s="40" t="e">
        <f t="shared" si="10"/>
        <v>#N/A</v>
      </c>
      <c r="D192" s="40" t="e">
        <f t="shared" si="11"/>
        <v>#N/A</v>
      </c>
      <c r="J192">
        <v>16</v>
      </c>
      <c r="K192"/>
      <c r="L192" s="55" t="s">
        <v>31</v>
      </c>
      <c r="M192" s="21"/>
    </row>
    <row r="193" spans="1:13" ht="12">
      <c r="A193" s="22">
        <v>8</v>
      </c>
      <c r="B193" s="22"/>
      <c r="C193" s="40" t="e">
        <f t="shared" si="10"/>
        <v>#N/A</v>
      </c>
      <c r="D193" s="40" t="e">
        <f t="shared" si="11"/>
        <v>#N/A</v>
      </c>
      <c r="J193" s="24"/>
      <c r="K193" s="21"/>
      <c r="L193" s="21"/>
      <c r="M193" s="21"/>
    </row>
    <row r="194" spans="1:12" ht="12">
      <c r="A194" s="57" t="s">
        <v>5</v>
      </c>
      <c r="B194" s="57"/>
      <c r="C194" s="41" t="s">
        <v>2</v>
      </c>
      <c r="D194" s="40"/>
      <c r="F194" s="27" t="s">
        <v>3</v>
      </c>
      <c r="K194" s="49"/>
      <c r="L194" s="51"/>
    </row>
    <row r="195" spans="1:11" ht="12">
      <c r="A195" s="22">
        <v>1</v>
      </c>
      <c r="B195" s="22"/>
      <c r="C195" s="40" t="e">
        <f t="shared" si="10"/>
        <v>#N/A</v>
      </c>
      <c r="D195" s="40" t="e">
        <f t="shared" si="11"/>
        <v>#N/A</v>
      </c>
      <c r="K195" s="51"/>
    </row>
    <row r="196" spans="1:4" ht="12">
      <c r="A196" s="22">
        <v>2</v>
      </c>
      <c r="B196" s="22"/>
      <c r="C196" s="40" t="e">
        <f t="shared" si="10"/>
        <v>#N/A</v>
      </c>
      <c r="D196" s="40" t="e">
        <f t="shared" si="11"/>
        <v>#N/A</v>
      </c>
    </row>
    <row r="197" spans="1:4" ht="12">
      <c r="A197" s="22">
        <v>3</v>
      </c>
      <c r="B197" s="22"/>
      <c r="C197" s="40" t="e">
        <f t="shared" si="10"/>
        <v>#N/A</v>
      </c>
      <c r="D197" s="40" t="e">
        <f t="shared" si="11"/>
        <v>#N/A</v>
      </c>
    </row>
    <row r="198" spans="1:4" ht="12">
      <c r="A198" s="22">
        <v>4</v>
      </c>
      <c r="B198" s="22"/>
      <c r="C198" s="40" t="e">
        <f t="shared" si="10"/>
        <v>#N/A</v>
      </c>
      <c r="D198" s="40" t="e">
        <f t="shared" si="11"/>
        <v>#N/A</v>
      </c>
    </row>
    <row r="199" spans="1:4" ht="12">
      <c r="A199" s="22">
        <v>5</v>
      </c>
      <c r="B199" s="22"/>
      <c r="C199" s="40" t="e">
        <f t="shared" si="10"/>
        <v>#N/A</v>
      </c>
      <c r="D199" s="40" t="e">
        <f t="shared" si="11"/>
        <v>#N/A</v>
      </c>
    </row>
    <row r="200" spans="1:4" ht="12">
      <c r="A200" s="22">
        <v>6</v>
      </c>
      <c r="B200" s="22"/>
      <c r="C200" s="40" t="e">
        <f t="shared" si="10"/>
        <v>#N/A</v>
      </c>
      <c r="D200" s="40" t="e">
        <f t="shared" si="11"/>
        <v>#N/A</v>
      </c>
    </row>
    <row r="201" spans="1:4" ht="12">
      <c r="A201" s="22">
        <v>7</v>
      </c>
      <c r="B201" s="22"/>
      <c r="C201" s="40" t="e">
        <f t="shared" si="10"/>
        <v>#N/A</v>
      </c>
      <c r="D201" s="40" t="e">
        <f t="shared" si="11"/>
        <v>#N/A</v>
      </c>
    </row>
    <row r="202" spans="1:4" ht="12">
      <c r="A202" s="22">
        <v>8</v>
      </c>
      <c r="B202" s="22"/>
      <c r="C202" s="40" t="e">
        <f t="shared" si="10"/>
        <v>#N/A</v>
      </c>
      <c r="D202" s="40" t="e">
        <f t="shared" si="11"/>
        <v>#N/A</v>
      </c>
    </row>
    <row r="203" spans="1:4" ht="12">
      <c r="A203" s="57" t="s">
        <v>6</v>
      </c>
      <c r="B203" s="57"/>
      <c r="C203" s="41" t="s">
        <v>2</v>
      </c>
      <c r="D203" s="40"/>
    </row>
    <row r="204" spans="1:4" ht="12">
      <c r="A204" s="22">
        <v>1</v>
      </c>
      <c r="B204" s="22"/>
      <c r="C204" s="40" t="e">
        <f t="shared" si="10"/>
        <v>#N/A</v>
      </c>
      <c r="D204" s="40" t="e">
        <f t="shared" si="11"/>
        <v>#N/A</v>
      </c>
    </row>
    <row r="205" spans="1:4" ht="12">
      <c r="A205" s="22">
        <v>2</v>
      </c>
      <c r="B205" s="22"/>
      <c r="C205" s="40" t="e">
        <f t="shared" si="10"/>
        <v>#N/A</v>
      </c>
      <c r="D205" s="40" t="e">
        <f t="shared" si="11"/>
        <v>#N/A</v>
      </c>
    </row>
    <row r="206" spans="1:4" ht="12">
      <c r="A206" s="22">
        <v>3</v>
      </c>
      <c r="B206" s="22"/>
      <c r="C206" s="40" t="e">
        <f t="shared" si="10"/>
        <v>#N/A</v>
      </c>
      <c r="D206" s="40" t="e">
        <f t="shared" si="11"/>
        <v>#N/A</v>
      </c>
    </row>
    <row r="207" spans="1:4" ht="12">
      <c r="A207" s="22">
        <v>4</v>
      </c>
      <c r="B207" s="22"/>
      <c r="C207" s="40" t="e">
        <f t="shared" si="10"/>
        <v>#N/A</v>
      </c>
      <c r="D207" s="40" t="e">
        <f t="shared" si="11"/>
        <v>#N/A</v>
      </c>
    </row>
    <row r="208" spans="1:4" ht="12">
      <c r="A208" s="22">
        <v>5</v>
      </c>
      <c r="B208" s="22"/>
      <c r="C208" s="40" t="e">
        <f t="shared" si="10"/>
        <v>#N/A</v>
      </c>
      <c r="D208" s="40" t="e">
        <f t="shared" si="11"/>
        <v>#N/A</v>
      </c>
    </row>
    <row r="209" spans="1:4" ht="12">
      <c r="A209" s="22">
        <v>6</v>
      </c>
      <c r="B209" s="22"/>
      <c r="C209" s="40" t="e">
        <f t="shared" si="10"/>
        <v>#N/A</v>
      </c>
      <c r="D209" s="40" t="e">
        <f t="shared" si="11"/>
        <v>#N/A</v>
      </c>
    </row>
    <row r="210" spans="1:4" ht="12">
      <c r="A210" s="22">
        <v>7</v>
      </c>
      <c r="B210" s="22"/>
      <c r="C210" s="40" t="e">
        <f t="shared" si="10"/>
        <v>#N/A</v>
      </c>
      <c r="D210" s="40" t="e">
        <f t="shared" si="11"/>
        <v>#N/A</v>
      </c>
    </row>
    <row r="211" spans="1:6" ht="12">
      <c r="A211" s="58">
        <v>8</v>
      </c>
      <c r="B211" s="58"/>
      <c r="C211" s="40" t="e">
        <f>VLOOKUP($B211,$J$177:$L$195,2,FALSE)</f>
        <v>#N/A</v>
      </c>
      <c r="D211" s="40" t="e">
        <f t="shared" si="11"/>
        <v>#N/A</v>
      </c>
      <c r="E211" s="15"/>
      <c r="F211" s="32"/>
    </row>
    <row r="212" spans="1:6" ht="12.75" thickBot="1">
      <c r="A212" s="60"/>
      <c r="B212" s="60"/>
      <c r="C212" s="30"/>
      <c r="D212" s="30"/>
      <c r="E212" s="16"/>
      <c r="F212" s="30"/>
    </row>
  </sheetData>
  <sheetProtection/>
  <dataValidations count="1">
    <dataValidation type="list" allowBlank="1" showInputMessage="1" showErrorMessage="1" sqref="D173 D153 D80 D41 D119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2014-08-03T08:58:00Z</cp:lastPrinted>
  <dcterms:created xsi:type="dcterms:W3CDTF">2005-08-18T07:54:17Z</dcterms:created>
  <dcterms:modified xsi:type="dcterms:W3CDTF">2014-08-04T07:32:46Z</dcterms:modified>
  <cp:category/>
  <cp:version/>
  <cp:contentType/>
  <cp:contentStatus/>
</cp:coreProperties>
</file>